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D:\WWW.PEZINOK.SK\05 VEREJNE OBSTARAVANIE\"/>
    </mc:Choice>
  </mc:AlternateContent>
  <xr:revisionPtr revIDLastSave="0" documentId="8_{6FDB9AEC-8A59-40AF-9C8C-75915FE1311F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Rekapitulácia stavby" sheetId="1" r:id="rId1"/>
    <sheet name="Interiérové vybavenie - nábytok" sheetId="2" r:id="rId2"/>
  </sheets>
  <definedNames>
    <definedName name="_xlnm._FilterDatabase" localSheetId="1" hidden="1">'Interiérové vybavenie - nábytok'!$C$112:$K$150</definedName>
    <definedName name="_xlnm.Print_Titles" localSheetId="1">'Interiérové vybavenie - nábytok'!$112:$112</definedName>
    <definedName name="_xlnm.Print_Titles" localSheetId="0">'Rekapitulácia stavby'!$92:$92</definedName>
    <definedName name="_xlnm.Print_Area" localSheetId="1">'Interiérové vybavenie - nábytok'!$C$4:$J$76,'Interiérové vybavenie - nábytok'!$C$82:$J$96,'Interiérové vybavenie - nábytok'!$C$102:$J$150</definedName>
    <definedName name="_xlnm.Print_Area" localSheetId="0">'Rekapitulácia stavby'!$D$4:$AO$76,'Rekapitulácia stavby'!$C$82:$AQ$96</definedName>
  </definedNames>
  <calcPr calcId="191029"/>
</workbook>
</file>

<file path=xl/calcChain.xml><?xml version="1.0" encoding="utf-8"?>
<calcChain xmlns="http://schemas.openxmlformats.org/spreadsheetml/2006/main">
  <c r="J150" i="2" l="1"/>
  <c r="BF150" i="2" s="1"/>
  <c r="J149" i="2"/>
  <c r="J148" i="2"/>
  <c r="BF148" i="2" s="1"/>
  <c r="J147" i="2"/>
  <c r="BF147" i="2" s="1"/>
  <c r="J146" i="2"/>
  <c r="BF146" i="2" s="1"/>
  <c r="J145" i="2"/>
  <c r="J144" i="2"/>
  <c r="BF144" i="2" s="1"/>
  <c r="J143" i="2"/>
  <c r="BF143" i="2" s="1"/>
  <c r="J142" i="2"/>
  <c r="BK147" i="2"/>
  <c r="BI147" i="2"/>
  <c r="BH147" i="2"/>
  <c r="BG147" i="2"/>
  <c r="BE147" i="2"/>
  <c r="T147" i="2"/>
  <c r="R147" i="2"/>
  <c r="P147" i="2"/>
  <c r="BK146" i="2"/>
  <c r="BI146" i="2"/>
  <c r="BH146" i="2"/>
  <c r="BG146" i="2"/>
  <c r="BE146" i="2"/>
  <c r="T146" i="2"/>
  <c r="R146" i="2"/>
  <c r="P146" i="2"/>
  <c r="BK148" i="2"/>
  <c r="BI148" i="2"/>
  <c r="BH148" i="2"/>
  <c r="BG148" i="2"/>
  <c r="BE148" i="2"/>
  <c r="T148" i="2"/>
  <c r="R148" i="2"/>
  <c r="P148" i="2"/>
  <c r="BK149" i="2"/>
  <c r="BI149" i="2"/>
  <c r="BH149" i="2"/>
  <c r="BG149" i="2"/>
  <c r="BE149" i="2"/>
  <c r="T149" i="2"/>
  <c r="R149" i="2"/>
  <c r="P149" i="2"/>
  <c r="BF149" i="2"/>
  <c r="BK145" i="2"/>
  <c r="BI145" i="2"/>
  <c r="BH145" i="2"/>
  <c r="BG145" i="2"/>
  <c r="BE145" i="2"/>
  <c r="T145" i="2"/>
  <c r="R145" i="2"/>
  <c r="P145" i="2"/>
  <c r="BF145" i="2"/>
  <c r="BK150" i="2"/>
  <c r="BI150" i="2"/>
  <c r="BH150" i="2"/>
  <c r="BG150" i="2"/>
  <c r="BE150" i="2"/>
  <c r="T150" i="2"/>
  <c r="R150" i="2"/>
  <c r="P150" i="2"/>
  <c r="BK144" i="2"/>
  <c r="BI144" i="2"/>
  <c r="BH144" i="2"/>
  <c r="BG144" i="2"/>
  <c r="BE144" i="2"/>
  <c r="T144" i="2"/>
  <c r="R144" i="2"/>
  <c r="P144" i="2"/>
  <c r="BF142" i="2"/>
  <c r="J141" i="2"/>
  <c r="BF141" i="2" s="1"/>
  <c r="J140" i="2"/>
  <c r="BF140" i="2" s="1"/>
  <c r="J139" i="2"/>
  <c r="BF139" i="2" s="1"/>
  <c r="J138" i="2"/>
  <c r="BF138" i="2" s="1"/>
  <c r="J137" i="2"/>
  <c r="BF137" i="2" s="1"/>
  <c r="J136" i="2"/>
  <c r="BF136" i="2" s="1"/>
  <c r="J135" i="2"/>
  <c r="BF135" i="2" s="1"/>
  <c r="J134" i="2"/>
  <c r="J133" i="2"/>
  <c r="BF133" i="2" s="1"/>
  <c r="J132" i="2"/>
  <c r="BF132" i="2" s="1"/>
  <c r="J131" i="2"/>
  <c r="BF131" i="2" s="1"/>
  <c r="J130" i="2"/>
  <c r="BF130" i="2" s="1"/>
  <c r="J129" i="2"/>
  <c r="BF129" i="2" s="1"/>
  <c r="J128" i="2"/>
  <c r="BF128" i="2" s="1"/>
  <c r="J127" i="2"/>
  <c r="BF127" i="2" s="1"/>
  <c r="J126" i="2"/>
  <c r="BF126" i="2" s="1"/>
  <c r="J125" i="2"/>
  <c r="BF125" i="2" s="1"/>
  <c r="J124" i="2"/>
  <c r="BF124" i="2" s="1"/>
  <c r="J123" i="2"/>
  <c r="BF123" i="2" s="1"/>
  <c r="J122" i="2"/>
  <c r="BF122" i="2" s="1"/>
  <c r="J121" i="2"/>
  <c r="BF121" i="2" s="1"/>
  <c r="J120" i="2"/>
  <c r="BF120" i="2" s="1"/>
  <c r="J119" i="2"/>
  <c r="BF119" i="2" s="1"/>
  <c r="J118" i="2"/>
  <c r="BF118" i="2" s="1"/>
  <c r="J117" i="2"/>
  <c r="BF117" i="2" s="1"/>
  <c r="J116" i="2"/>
  <c r="BF116" i="2" s="1"/>
  <c r="J115" i="2"/>
  <c r="BF115" i="2" s="1"/>
  <c r="BK135" i="2"/>
  <c r="BI135" i="2"/>
  <c r="BH135" i="2"/>
  <c r="BG135" i="2"/>
  <c r="BE135" i="2"/>
  <c r="T135" i="2"/>
  <c r="R135" i="2"/>
  <c r="P135" i="2"/>
  <c r="BK136" i="2"/>
  <c r="BI136" i="2"/>
  <c r="BH136" i="2"/>
  <c r="BG136" i="2"/>
  <c r="BE136" i="2"/>
  <c r="T136" i="2"/>
  <c r="R136" i="2"/>
  <c r="P136" i="2"/>
  <c r="BK137" i="2"/>
  <c r="BI137" i="2"/>
  <c r="BH137" i="2"/>
  <c r="BG137" i="2"/>
  <c r="BE137" i="2"/>
  <c r="T137" i="2"/>
  <c r="R137" i="2"/>
  <c r="P137" i="2"/>
  <c r="BK139" i="2"/>
  <c r="BI139" i="2"/>
  <c r="BH139" i="2"/>
  <c r="BG139" i="2"/>
  <c r="BE139" i="2"/>
  <c r="T139" i="2"/>
  <c r="R139" i="2"/>
  <c r="P139" i="2"/>
  <c r="BK134" i="2"/>
  <c r="BI134" i="2"/>
  <c r="BH134" i="2"/>
  <c r="BG134" i="2"/>
  <c r="BE134" i="2"/>
  <c r="T134" i="2"/>
  <c r="R134" i="2"/>
  <c r="P134" i="2"/>
  <c r="BF134" i="2"/>
  <c r="BK133" i="2"/>
  <c r="BI133" i="2"/>
  <c r="BH133" i="2"/>
  <c r="BG133" i="2"/>
  <c r="BE133" i="2"/>
  <c r="T133" i="2"/>
  <c r="R133" i="2"/>
  <c r="P133" i="2"/>
  <c r="BK143" i="2"/>
  <c r="BI143" i="2"/>
  <c r="BH143" i="2"/>
  <c r="BG143" i="2"/>
  <c r="BE143" i="2"/>
  <c r="T143" i="2"/>
  <c r="R143" i="2"/>
  <c r="P143" i="2"/>
  <c r="BK141" i="2"/>
  <c r="BI141" i="2"/>
  <c r="BH141" i="2"/>
  <c r="BG141" i="2"/>
  <c r="BE141" i="2"/>
  <c r="T141" i="2"/>
  <c r="R141" i="2"/>
  <c r="P141" i="2"/>
  <c r="BK138" i="2"/>
  <c r="BI138" i="2"/>
  <c r="BH138" i="2"/>
  <c r="BG138" i="2"/>
  <c r="BE138" i="2"/>
  <c r="T138" i="2"/>
  <c r="R138" i="2"/>
  <c r="P138" i="2"/>
  <c r="BK130" i="2"/>
  <c r="BI130" i="2"/>
  <c r="BH130" i="2"/>
  <c r="BG130" i="2"/>
  <c r="BE130" i="2"/>
  <c r="T130" i="2"/>
  <c r="R130" i="2"/>
  <c r="P130" i="2"/>
  <c r="BK127" i="2"/>
  <c r="BI127" i="2"/>
  <c r="BH127" i="2"/>
  <c r="BG127" i="2"/>
  <c r="BE127" i="2"/>
  <c r="T127" i="2"/>
  <c r="R127" i="2"/>
  <c r="P127" i="2"/>
  <c r="BK126" i="2"/>
  <c r="BI126" i="2"/>
  <c r="BH126" i="2"/>
  <c r="BG126" i="2"/>
  <c r="BE126" i="2"/>
  <c r="T126" i="2"/>
  <c r="R126" i="2"/>
  <c r="P126" i="2"/>
  <c r="BK124" i="2"/>
  <c r="BI124" i="2"/>
  <c r="BH124" i="2"/>
  <c r="BG124" i="2"/>
  <c r="BE124" i="2"/>
  <c r="T124" i="2"/>
  <c r="R124" i="2"/>
  <c r="P124" i="2"/>
  <c r="BK122" i="2"/>
  <c r="BI122" i="2"/>
  <c r="BH122" i="2"/>
  <c r="BG122" i="2"/>
  <c r="BE122" i="2"/>
  <c r="T122" i="2"/>
  <c r="R122" i="2"/>
  <c r="P122" i="2"/>
  <c r="BK120" i="2"/>
  <c r="BI120" i="2"/>
  <c r="BH120" i="2"/>
  <c r="BG120" i="2"/>
  <c r="BE120" i="2"/>
  <c r="T120" i="2"/>
  <c r="R120" i="2"/>
  <c r="P120" i="2"/>
  <c r="BK118" i="2"/>
  <c r="BI118" i="2"/>
  <c r="BH118" i="2"/>
  <c r="BG118" i="2"/>
  <c r="BE118" i="2"/>
  <c r="T118" i="2"/>
  <c r="R118" i="2"/>
  <c r="P118" i="2"/>
  <c r="BK121" i="2"/>
  <c r="BI121" i="2"/>
  <c r="BH121" i="2"/>
  <c r="BG121" i="2"/>
  <c r="BE121" i="2"/>
  <c r="T121" i="2"/>
  <c r="R121" i="2"/>
  <c r="P121" i="2"/>
  <c r="BK117" i="2"/>
  <c r="BI117" i="2"/>
  <c r="BH117" i="2"/>
  <c r="BG117" i="2"/>
  <c r="BE117" i="2"/>
  <c r="T117" i="2"/>
  <c r="R117" i="2"/>
  <c r="P117" i="2"/>
  <c r="P116" i="2"/>
  <c r="R116" i="2"/>
  <c r="T116" i="2"/>
  <c r="BE116" i="2"/>
  <c r="BG116" i="2"/>
  <c r="BH116" i="2"/>
  <c r="BI116" i="2"/>
  <c r="BK116" i="2"/>
  <c r="P115" i="2"/>
  <c r="R115" i="2"/>
  <c r="T115" i="2"/>
  <c r="BE115" i="2"/>
  <c r="BG115" i="2"/>
  <c r="BH115" i="2"/>
  <c r="BI115" i="2"/>
  <c r="BK115" i="2"/>
  <c r="P119" i="2"/>
  <c r="R119" i="2"/>
  <c r="T119" i="2"/>
  <c r="BE119" i="2"/>
  <c r="BG119" i="2"/>
  <c r="BH119" i="2"/>
  <c r="BI119" i="2"/>
  <c r="BK119" i="2"/>
  <c r="P123" i="2"/>
  <c r="R123" i="2"/>
  <c r="T123" i="2"/>
  <c r="BE123" i="2"/>
  <c r="BG123" i="2"/>
  <c r="BH123" i="2"/>
  <c r="BI123" i="2"/>
  <c r="BK123" i="2"/>
  <c r="P125" i="2"/>
  <c r="R125" i="2"/>
  <c r="T125" i="2"/>
  <c r="BE125" i="2"/>
  <c r="BG125" i="2"/>
  <c r="BH125" i="2"/>
  <c r="BI125" i="2"/>
  <c r="BK125" i="2"/>
  <c r="P128" i="2"/>
  <c r="R128" i="2"/>
  <c r="T128" i="2"/>
  <c r="BE128" i="2"/>
  <c r="BG128" i="2"/>
  <c r="BH128" i="2"/>
  <c r="BI128" i="2"/>
  <c r="BK128" i="2"/>
  <c r="P129" i="2"/>
  <c r="R129" i="2"/>
  <c r="T129" i="2"/>
  <c r="BE129" i="2"/>
  <c r="BG129" i="2"/>
  <c r="BH129" i="2"/>
  <c r="BI129" i="2"/>
  <c r="BK129" i="2"/>
  <c r="P131" i="2"/>
  <c r="R131" i="2"/>
  <c r="T131" i="2"/>
  <c r="BE131" i="2"/>
  <c r="BG131" i="2"/>
  <c r="BH131" i="2"/>
  <c r="BI131" i="2"/>
  <c r="BK131" i="2"/>
  <c r="P132" i="2"/>
  <c r="R132" i="2"/>
  <c r="T132" i="2"/>
  <c r="BE132" i="2"/>
  <c r="BG132" i="2"/>
  <c r="BH132" i="2"/>
  <c r="BI132" i="2"/>
  <c r="BK132" i="2"/>
  <c r="P140" i="2"/>
  <c r="R140" i="2"/>
  <c r="T140" i="2"/>
  <c r="BE140" i="2"/>
  <c r="BG140" i="2"/>
  <c r="BH140" i="2"/>
  <c r="BI140" i="2"/>
  <c r="BK140" i="2"/>
  <c r="P142" i="2"/>
  <c r="R142" i="2"/>
  <c r="T142" i="2"/>
  <c r="BE142" i="2"/>
  <c r="BG142" i="2"/>
  <c r="BH142" i="2"/>
  <c r="BI142" i="2"/>
  <c r="BK142" i="2"/>
  <c r="L85" i="1" l="1"/>
  <c r="J35" i="2" l="1"/>
  <c r="J34" i="2"/>
  <c r="AY95" i="1" s="1"/>
  <c r="J33" i="2"/>
  <c r="AX95" i="1" s="1"/>
  <c r="F107" i="2"/>
  <c r="E105" i="2"/>
  <c r="F87" i="2"/>
  <c r="E85" i="2"/>
  <c r="J22" i="2"/>
  <c r="E22" i="2"/>
  <c r="J110" i="2" s="1"/>
  <c r="J21" i="2"/>
  <c r="J19" i="2"/>
  <c r="E19" i="2"/>
  <c r="J109" i="2" s="1"/>
  <c r="J18" i="2"/>
  <c r="J16" i="2"/>
  <c r="E16" i="2"/>
  <c r="F110" i="2" s="1"/>
  <c r="J15" i="2"/>
  <c r="J13" i="2"/>
  <c r="E13" i="2"/>
  <c r="F109" i="2" s="1"/>
  <c r="J12" i="2"/>
  <c r="J10" i="2"/>
  <c r="J107" i="2" s="1"/>
  <c r="L90" i="1"/>
  <c r="AM90" i="1"/>
  <c r="AM89" i="1"/>
  <c r="L89" i="1"/>
  <c r="AM87" i="1"/>
  <c r="L87" i="1"/>
  <c r="L84" i="1"/>
  <c r="AS94" i="1"/>
  <c r="F33" i="2" l="1"/>
  <c r="BB95" i="1" s="1"/>
  <c r="BB94" i="1" s="1"/>
  <c r="W31" i="1" s="1"/>
  <c r="F31" i="2"/>
  <c r="AZ95" i="1" s="1"/>
  <c r="AZ94" i="1" s="1"/>
  <c r="W29" i="1" s="1"/>
  <c r="F34" i="2"/>
  <c r="BC95" i="1" s="1"/>
  <c r="BC94" i="1" s="1"/>
  <c r="W32" i="1" s="1"/>
  <c r="F35" i="2"/>
  <c r="BD95" i="1" s="1"/>
  <c r="BD94" i="1" s="1"/>
  <c r="W33" i="1" s="1"/>
  <c r="J31" i="2"/>
  <c r="AV95" i="1" s="1"/>
  <c r="BK114" i="2"/>
  <c r="J114" i="2" s="1"/>
  <c r="J95" i="2" s="1"/>
  <c r="P114" i="2"/>
  <c r="P113" i="2" s="1"/>
  <c r="AU95" i="1" s="1"/>
  <c r="AU94" i="1" s="1"/>
  <c r="R114" i="2"/>
  <c r="R113" i="2" s="1"/>
  <c r="T114" i="2"/>
  <c r="T113" i="2" s="1"/>
  <c r="J87" i="2"/>
  <c r="F89" i="2"/>
  <c r="J89" i="2"/>
  <c r="F90" i="2"/>
  <c r="J90" i="2"/>
  <c r="BK113" i="2" l="1"/>
  <c r="J113" i="2" s="1"/>
  <c r="J28" i="2" s="1"/>
  <c r="AG95" i="1" s="1"/>
  <c r="AG94" i="1" s="1"/>
  <c r="AK26" i="1" s="1"/>
  <c r="AX94" i="1"/>
  <c r="J32" i="2"/>
  <c r="AW95" i="1" s="1"/>
  <c r="AT95" i="1" s="1"/>
  <c r="AV94" i="1"/>
  <c r="AK29" i="1" s="1"/>
  <c r="AY94" i="1"/>
  <c r="F32" i="2"/>
  <c r="BA95" i="1" s="1"/>
  <c r="BA94" i="1" s="1"/>
  <c r="W30" i="1" s="1"/>
  <c r="AN95" i="1" l="1"/>
  <c r="J94" i="2"/>
  <c r="J37" i="2"/>
  <c r="AW94" i="1"/>
  <c r="AK30" i="1" s="1"/>
  <c r="AK35" i="1" s="1"/>
  <c r="AT94" i="1" l="1"/>
  <c r="AN94" i="1" s="1"/>
</calcChain>
</file>

<file path=xl/sharedStrings.xml><?xml version="1.0" encoding="utf-8"?>
<sst xmlns="http://schemas.openxmlformats.org/spreadsheetml/2006/main" count="718" uniqueCount="165">
  <si>
    <t>Export Komplet</t>
  </si>
  <si>
    <t/>
  </si>
  <si>
    <t>2.0</t>
  </si>
  <si>
    <t>False</t>
  </si>
  <si>
    <t>{b0023dae-ed7c-4103-af61-bcd6c16ff6ab}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</si>
  <si>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</si>
  <si>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</si>
  <si>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</si>
  <si>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</si>
  <si>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</si>
  <si>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</si>
  <si>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</si>
  <si>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</si>
  <si>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</si>
  <si>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</si>
  <si>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</si>
  <si>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</si>
  <si>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</si>
  <si>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</si>
  <si>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</si>
  <si>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</si>
  <si>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</si>
  <si>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</si>
  <si>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</si>
  <si>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</si>
  <si>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</si>
  <si>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</si>
  <si>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</si>
  <si>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</si>
  <si>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</si>
  <si>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</si>
  <si>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</si>
  <si>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</si>
  <si>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</si>
  <si>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</si>
  <si>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</si>
  <si>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</si>
  <si>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</si>
  <si>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</si>
  <si>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</si>
  <si>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</si>
  <si>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</si>
  <si>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</si>
  <si>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</si>
  <si>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</si>
  <si>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</si>
  <si>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</si>
  <si>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</si>
  <si>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</si>
  <si>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</si>
  <si>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</si>
  <si>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</si>
  <si>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</si>
  <si>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</si>
  <si>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</si>
  <si>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</si>
  <si>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</si>
  <si>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</si>
  <si>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</si>
  <si>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</si>
  <si>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</si>
  <si>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</si>
  <si>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</si>
  <si>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</si>
  <si>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</si>
  <si>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</si>
  <si>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</si>
  <si>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</si>
  <si>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</si>
  <si>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</si>
  <si>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</si>
  <si>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</si>
  <si>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</si>
  <si>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</si>
  <si>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</si>
  <si>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</si>
  <si>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</si>
  <si>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</si>
  <si>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</si>
  <si>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</si>
  <si>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</si>
  <si>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</si>
  <si>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</si>
  <si>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</si>
  <si>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</si>
  <si>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</si>
  <si>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</si>
  <si>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</si>
  <si>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</si>
  <si>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</si>
  <si>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</si>
  <si>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</si>
  <si>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</si>
  <si>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</si>
  <si>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</si>
  <si>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4</t>
  </si>
  <si>
    <t>ROZPOCET</t>
  </si>
  <si>
    <t>K</t>
  </si>
  <si>
    <t>ks</t>
  </si>
  <si>
    <t>2</t>
  </si>
  <si>
    <t>673915678</t>
  </si>
  <si>
    <t>-1608676138</t>
  </si>
  <si>
    <t>3</t>
  </si>
  <si>
    <t>-142627514</t>
  </si>
  <si>
    <t>594063266</t>
  </si>
  <si>
    <t>5</t>
  </si>
  <si>
    <t>súb</t>
  </si>
  <si>
    <t>-847126345</t>
  </si>
  <si>
    <t>6</t>
  </si>
  <si>
    <t>1227769744</t>
  </si>
  <si>
    <t>7</t>
  </si>
  <si>
    <t>-1732918527</t>
  </si>
  <si>
    <t>8</t>
  </si>
  <si>
    <t>1671811286</t>
  </si>
  <si>
    <t>9</t>
  </si>
  <si>
    <t>1603647243</t>
  </si>
  <si>
    <t>10</t>
  </si>
  <si>
    <t>862097579</t>
  </si>
  <si>
    <t>11</t>
  </si>
  <si>
    <t xml:space="preserve">Klientské centrum MsÚ Pezinok - Interiérové vybavenie - nábytok </t>
  </si>
  <si>
    <t>Klientské centrum MsÚ Pezinok - Interiérové vybavenie - nábytok</t>
  </si>
  <si>
    <t>Interiérové vybavenie - nábytok</t>
  </si>
  <si>
    <t>Označenie</t>
  </si>
  <si>
    <t>Výroba + doprava + montáž</t>
  </si>
  <si>
    <t>_</t>
  </si>
  <si>
    <t>Kancelársky stôl</t>
  </si>
  <si>
    <t>Kancelársky dvojitý stôl</t>
  </si>
  <si>
    <t>Zásuvková skrinka na kolieskach</t>
  </si>
  <si>
    <t>Zásuvková skrinka na klzákoch</t>
  </si>
  <si>
    <t>Detský stolík</t>
  </si>
  <si>
    <t>Policový diel</t>
  </si>
  <si>
    <t>12</t>
  </si>
  <si>
    <t>Nástenná skrinka s dvierkami</t>
  </si>
  <si>
    <t>13</t>
  </si>
  <si>
    <t xml:space="preserve">Vstavaná skriňa s dverami </t>
  </si>
  <si>
    <t>14</t>
  </si>
  <si>
    <t>Vstavaná skriňa s dverami a schránkami</t>
  </si>
  <si>
    <t>15</t>
  </si>
  <si>
    <t>Vstavaná skriňa s dverami a zásuvkami</t>
  </si>
  <si>
    <t>16</t>
  </si>
  <si>
    <t>17</t>
  </si>
  <si>
    <t>18</t>
  </si>
  <si>
    <t>Konzolový stolík s podperami</t>
  </si>
  <si>
    <t>19</t>
  </si>
  <si>
    <t>Vstavaná skriňa s dverami</t>
  </si>
  <si>
    <t>s</t>
  </si>
  <si>
    <t>Stolička pre klientov FEDRA NEW alebo ekvivalent</t>
  </si>
  <si>
    <t>Kancelárska stolička JACK 903001 alebo ekvivalent</t>
  </si>
  <si>
    <t>Taburet tmavozelený SN-T-ALEXA 4482-EP66029-T alebo ekvivalent</t>
  </si>
  <si>
    <t>Taburet žltý SN-T-ALEXA 4482-EP66028-T alebo ekvivalent</t>
  </si>
  <si>
    <t>Taburet sivý SN-T-ALEXA 4482-EP66026-T alebo ekvivalent</t>
  </si>
  <si>
    <t>Taburet tmavozelený SN-T-SEGONIA 4483-EP66072-T alebo ekvivalent</t>
  </si>
  <si>
    <t>Taburet žltý SN-T-SEGONIA 4483-EP66071-T alebo ekvivalent</t>
  </si>
  <si>
    <t>d</t>
  </si>
  <si>
    <t>Magnetická nástenná popisovacia tabuľa Bi - Office alebo ekvivalent</t>
  </si>
  <si>
    <t>p</t>
  </si>
  <si>
    <t xml:space="preserve">Deliaca polykarbonátová prepážka </t>
  </si>
  <si>
    <t>Ochranná polykarbonátová prepážka medzi stolmi</t>
  </si>
  <si>
    <t>Ochranná polykarbonátová prepážka na stoloch</t>
  </si>
  <si>
    <t>Orientačné infotabule kotvené do steny</t>
  </si>
  <si>
    <t>Orientačné infotabule kotvené do stolov</t>
  </si>
  <si>
    <t>3D nápis na stenu zo styroduru</t>
  </si>
  <si>
    <t>3D nápis na stenu z ocele</t>
  </si>
  <si>
    <t>Doprava</t>
  </si>
  <si>
    <t>Montáž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</si>
</sst>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FFFFFF"/>
      <name val="Arial CE"/>
      <family val="2"/>
      <charset val="238"/>
    </font>
    <font>
      <b/>
      <sz val="10"/>
      <color rgb="FFFFFFFF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4" fontId="14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167" fontId="20" fillId="0" borderId="0" xfId="0" applyNumberFormat="1" applyFont="1" applyBorder="1" applyAlignment="1" applyProtection="1">
      <alignment vertical="center"/>
      <protection locked="0"/>
    </xf>
    <xf numFmtId="4" fontId="20" fillId="0" borderId="0" xfId="0" applyNumberFormat="1" applyFont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4" fontId="20" fillId="0" borderId="0" xfId="0" applyNumberFormat="1" applyFont="1" applyFill="1" applyBorder="1" applyAlignment="1" applyProtection="1">
      <alignment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167" fontId="20" fillId="0" borderId="23" xfId="0" applyNumberFormat="1" applyFont="1" applyBorder="1" applyAlignment="1" applyProtection="1">
      <alignment vertical="center"/>
      <protection locked="0"/>
    </xf>
    <xf numFmtId="4" fontId="20" fillId="3" borderId="23" xfId="0" applyNumberFormat="1" applyFont="1" applyFill="1" applyBorder="1" applyAlignment="1" applyProtection="1">
      <alignment vertical="center"/>
      <protection locked="0"/>
    </xf>
    <xf numFmtId="4" fontId="20" fillId="0" borderId="23" xfId="0" applyNumberFormat="1" applyFont="1" applyBorder="1" applyAlignment="1" applyProtection="1">
      <alignment vertical="center"/>
      <protection locked="0"/>
    </xf>
    <xf numFmtId="0" fontId="0" fillId="0" borderId="24" xfId="0" applyFont="1" applyBorder="1" applyAlignment="1">
      <alignment vertical="center"/>
    </xf>
    <xf numFmtId="14" fontId="2" fillId="3" borderId="0" xfId="0" applyNumberFormat="1" applyFont="1" applyFill="1" applyAlignment="1" applyProtection="1">
      <alignment horizontal="left" vertical="center"/>
      <protection locked="0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64" fontId="14" fillId="0" borderId="0" xfId="0" applyNumberFormat="1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>
      <selection activeCell="AL21" sqref="AL21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s="1" customFormat="1" ht="36.950000000000003" customHeight="1" x14ac:dyDescent="0.2">
      <c r="AR2" s="192" t="s">
        <v>5</v>
      </c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S2" s="13" t="s">
        <v>6</v>
      </c>
      <c r="BT2" s="13" t="s">
        <v>7</v>
      </c>
    </row>
    <row r="3" spans="1:74" s="1" customFormat="1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s="1" customFormat="1" ht="24.95" customHeight="1" x14ac:dyDescent="0.2">
      <c r="B4" s="16"/>
      <c r="D4" s="17" t="s">
        <v>8</v>
      </c>
      <c r="AR4" s="16"/>
      <c r="AS4" s="18" t="s">
        <v>9</v>
      </c>
      <c r="BE4" s="19" t="s">
        <v>10</v>
      </c>
      <c r="BS4" s="13" t="s">
        <v>11</v>
      </c>
    </row>
    <row r="5" spans="1:74" s="1" customFormat="1" ht="12" customHeight="1" x14ac:dyDescent="0.2">
      <c r="B5" s="16"/>
      <c r="D5" s="20" t="s">
        <v>12</v>
      </c>
      <c r="K5" s="175" t="s">
        <v>13</v>
      </c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R5" s="16"/>
      <c r="BE5" s="172" t="s">
        <v>14</v>
      </c>
      <c r="BS5" s="13" t="s">
        <v>6</v>
      </c>
    </row>
    <row r="6" spans="1:74" s="1" customFormat="1" ht="36.950000000000003" customHeight="1" x14ac:dyDescent="0.2">
      <c r="B6" s="16"/>
      <c r="D6" s="22" t="s">
        <v>15</v>
      </c>
      <c r="K6" s="177" t="s">
        <v>120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R6" s="16"/>
      <c r="BE6" s="173"/>
      <c r="BS6" s="13" t="s">
        <v>6</v>
      </c>
    </row>
    <row r="7" spans="1:74" s="1" customFormat="1" ht="12" customHeight="1" x14ac:dyDescent="0.2">
      <c r="B7" s="16"/>
      <c r="D7" s="23" t="s">
        <v>16</v>
      </c>
      <c r="K7" s="21" t="s">
        <v>1</v>
      </c>
      <c r="AK7" s="23" t="s">
        <v>17</v>
      </c>
      <c r="AN7" s="21" t="s">
        <v>1</v>
      </c>
      <c r="AR7" s="16"/>
      <c r="BE7" s="173"/>
      <c r="BS7" s="13" t="s">
        <v>6</v>
      </c>
    </row>
    <row r="8" spans="1:74" s="1" customFormat="1" ht="12" customHeight="1" x14ac:dyDescent="0.2">
      <c r="B8" s="16"/>
      <c r="D8" s="23" t="s">
        <v>18</v>
      </c>
      <c r="K8" s="21" t="s">
        <v>19</v>
      </c>
      <c r="AK8" s="23" t="s">
        <v>20</v>
      </c>
      <c r="AN8" s="168">
        <v>44575</v>
      </c>
      <c r="AR8" s="16"/>
      <c r="BE8" s="173"/>
      <c r="BS8" s="13" t="s">
        <v>6</v>
      </c>
    </row>
    <row r="9" spans="1:74" s="1" customFormat="1" ht="14.45" customHeight="1" x14ac:dyDescent="0.2">
      <c r="B9" s="16"/>
      <c r="AR9" s="16"/>
      <c r="BE9" s="173"/>
      <c r="BS9" s="13" t="s">
        <v>6</v>
      </c>
    </row>
    <row r="10" spans="1:74" s="1" customFormat="1" ht="12" customHeight="1" x14ac:dyDescent="0.2">
      <c r="B10" s="16"/>
      <c r="D10" s="23" t="s">
        <v>21</v>
      </c>
      <c r="AK10" s="23" t="s">
        <v>22</v>
      </c>
      <c r="AN10" s="21" t="s">
        <v>1</v>
      </c>
      <c r="AR10" s="16"/>
      <c r="BE10" s="173"/>
      <c r="BS10" s="13" t="s">
        <v>6</v>
      </c>
    </row>
    <row r="11" spans="1:74" s="1" customFormat="1" ht="18.399999999999999" customHeight="1" x14ac:dyDescent="0.2">
      <c r="B11" s="16"/>
      <c r="E11" s="21" t="s">
        <v>19</v>
      </c>
      <c r="AK11" s="23" t="s">
        <v>23</v>
      </c>
      <c r="AN11" s="21" t="s">
        <v>1</v>
      </c>
      <c r="AR11" s="16"/>
      <c r="BE11" s="173"/>
      <c r="BS11" s="13" t="s">
        <v>6</v>
      </c>
    </row>
    <row r="12" spans="1:74" s="1" customFormat="1" ht="6.95" customHeight="1" x14ac:dyDescent="0.2">
      <c r="B12" s="16"/>
      <c r="AR12" s="16"/>
      <c r="BE12" s="173"/>
      <c r="BS12" s="13" t="s">
        <v>6</v>
      </c>
    </row>
    <row r="13" spans="1:74" s="1" customFormat="1" ht="12" customHeight="1" x14ac:dyDescent="0.2">
      <c r="B13" s="16"/>
      <c r="D13" s="23" t="s">
        <v>24</v>
      </c>
      <c r="AK13" s="23" t="s">
        <v>22</v>
      </c>
      <c r="AN13" s="25" t="s">
        <v>25</v>
      </c>
      <c r="AR13" s="16"/>
      <c r="BE13" s="173"/>
      <c r="BS13" s="13" t="s">
        <v>6</v>
      </c>
    </row>
    <row r="14" spans="1:74" ht="12.75" x14ac:dyDescent="0.2">
      <c r="B14" s="16"/>
      <c r="E14" s="178" t="s">
        <v>25</v>
      </c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23" t="s">
        <v>23</v>
      </c>
      <c r="AN14" s="25" t="s">
        <v>25</v>
      </c>
      <c r="AR14" s="16"/>
      <c r="BE14" s="173"/>
      <c r="BS14" s="13" t="s">
        <v>6</v>
      </c>
    </row>
    <row r="15" spans="1:74" s="1" customFormat="1" ht="6.95" customHeight="1" x14ac:dyDescent="0.2">
      <c r="B15" s="16"/>
      <c r="AR15" s="16"/>
      <c r="BE15" s="173"/>
      <c r="BS15" s="13" t="s">
        <v>3</v>
      </c>
    </row>
    <row r="16" spans="1:74" s="1" customFormat="1" ht="12" customHeight="1" x14ac:dyDescent="0.2">
      <c r="B16" s="16"/>
      <c r="D16" s="23" t="s">
        <v>26</v>
      </c>
      <c r="AK16" s="23" t="s">
        <v>22</v>
      </c>
      <c r="AN16" s="21" t="s">
        <v>1</v>
      </c>
      <c r="AR16" s="16"/>
      <c r="BE16" s="173"/>
      <c r="BS16" s="13" t="s">
        <v>3</v>
      </c>
    </row>
    <row r="17" spans="1:71" s="1" customFormat="1" ht="18.399999999999999" customHeight="1" x14ac:dyDescent="0.2">
      <c r="B17" s="16"/>
      <c r="E17" s="21" t="s">
        <v>19</v>
      </c>
      <c r="AK17" s="23" t="s">
        <v>23</v>
      </c>
      <c r="AN17" s="21" t="s">
        <v>1</v>
      </c>
      <c r="AR17" s="16"/>
      <c r="BE17" s="173"/>
      <c r="BS17" s="13" t="s">
        <v>27</v>
      </c>
    </row>
    <row r="18" spans="1:71" s="1" customFormat="1" ht="6.95" customHeight="1" x14ac:dyDescent="0.2">
      <c r="B18" s="16"/>
      <c r="AR18" s="16"/>
      <c r="BE18" s="173"/>
      <c r="BS18" s="13" t="s">
        <v>6</v>
      </c>
    </row>
    <row r="19" spans="1:71" s="1" customFormat="1" ht="12" customHeight="1" x14ac:dyDescent="0.2">
      <c r="B19" s="16"/>
      <c r="D19" s="23" t="s">
        <v>28</v>
      </c>
      <c r="AK19" s="23" t="s">
        <v>22</v>
      </c>
      <c r="AN19" s="21" t="s">
        <v>1</v>
      </c>
      <c r="AR19" s="16"/>
      <c r="BE19" s="173"/>
      <c r="BS19" s="13" t="s">
        <v>6</v>
      </c>
    </row>
    <row r="20" spans="1:71" s="1" customFormat="1" ht="18.399999999999999" customHeight="1" x14ac:dyDescent="0.2">
      <c r="B20" s="16"/>
      <c r="E20" s="21" t="s">
        <v>19</v>
      </c>
      <c r="AK20" s="23" t="s">
        <v>23</v>
      </c>
      <c r="AN20" s="21" t="s">
        <v>1</v>
      </c>
      <c r="AR20" s="16"/>
      <c r="BE20" s="173"/>
      <c r="BS20" s="13" t="s">
        <v>27</v>
      </c>
    </row>
    <row r="21" spans="1:71" s="1" customFormat="1" ht="6.95" customHeight="1" x14ac:dyDescent="0.2">
      <c r="B21" s="16"/>
      <c r="AR21" s="16"/>
      <c r="BE21" s="173"/>
    </row>
    <row r="22" spans="1:71" s="1" customFormat="1" ht="12" customHeight="1" x14ac:dyDescent="0.2">
      <c r="B22" s="16"/>
      <c r="D22" s="23" t="s">
        <v>29</v>
      </c>
      <c r="AR22" s="16"/>
      <c r="BE22" s="173"/>
    </row>
    <row r="23" spans="1:71" s="1" customFormat="1" ht="16.5" customHeight="1" x14ac:dyDescent="0.2">
      <c r="B23" s="16"/>
      <c r="E23" s="180" t="s">
        <v>1</v>
      </c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R23" s="16"/>
      <c r="BE23" s="173"/>
    </row>
    <row r="24" spans="1:71" s="1" customFormat="1" ht="6.95" customHeight="1" x14ac:dyDescent="0.2">
      <c r="B24" s="16"/>
      <c r="AR24" s="16"/>
      <c r="BE24" s="173"/>
    </row>
    <row r="25" spans="1:71" s="1" customFormat="1" ht="6.95" customHeight="1" x14ac:dyDescent="0.2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73"/>
    </row>
    <row r="26" spans="1:71" s="2" customFormat="1" ht="25.9" customHeight="1" x14ac:dyDescent="0.2">
      <c r="A26" s="28"/>
      <c r="B26" s="29"/>
      <c r="C26" s="28"/>
      <c r="D26" s="30" t="s">
        <v>30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81">
        <f>ROUND(AG94,2)</f>
        <v>0</v>
      </c>
      <c r="AL26" s="182"/>
      <c r="AM26" s="182"/>
      <c r="AN26" s="182"/>
      <c r="AO26" s="182"/>
      <c r="AP26" s="28"/>
      <c r="AQ26" s="28"/>
      <c r="AR26" s="29"/>
      <c r="BE26" s="173"/>
    </row>
    <row r="27" spans="1:71" s="2" customFormat="1" ht="6.95" customHeight="1" x14ac:dyDescent="0.2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173"/>
    </row>
    <row r="28" spans="1:71" s="2" customFormat="1" ht="12.75" x14ac:dyDescent="0.2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183" t="s">
        <v>31</v>
      </c>
      <c r="M28" s="183"/>
      <c r="N28" s="183"/>
      <c r="O28" s="183"/>
      <c r="P28" s="183"/>
      <c r="Q28" s="28"/>
      <c r="R28" s="28"/>
      <c r="S28" s="28"/>
      <c r="T28" s="28"/>
      <c r="U28" s="28"/>
      <c r="V28" s="28"/>
      <c r="W28" s="183" t="s">
        <v>32</v>
      </c>
      <c r="X28" s="183"/>
      <c r="Y28" s="183"/>
      <c r="Z28" s="183"/>
      <c r="AA28" s="183"/>
      <c r="AB28" s="183"/>
      <c r="AC28" s="183"/>
      <c r="AD28" s="183"/>
      <c r="AE28" s="183"/>
      <c r="AF28" s="28"/>
      <c r="AG28" s="28"/>
      <c r="AH28" s="28"/>
      <c r="AI28" s="28"/>
      <c r="AJ28" s="28"/>
      <c r="AK28" s="183" t="s">
        <v>33</v>
      </c>
      <c r="AL28" s="183"/>
      <c r="AM28" s="183"/>
      <c r="AN28" s="183"/>
      <c r="AO28" s="183"/>
      <c r="AP28" s="28"/>
      <c r="AQ28" s="28"/>
      <c r="AR28" s="29"/>
      <c r="BE28" s="173"/>
    </row>
    <row r="29" spans="1:71" s="3" customFormat="1" ht="14.45" customHeight="1" x14ac:dyDescent="0.2">
      <c r="B29" s="33"/>
      <c r="D29" s="23" t="s">
        <v>34</v>
      </c>
      <c r="F29" s="34" t="s">
        <v>35</v>
      </c>
      <c r="L29" s="186">
        <v>0.2</v>
      </c>
      <c r="M29" s="185"/>
      <c r="N29" s="185"/>
      <c r="O29" s="185"/>
      <c r="P29" s="185"/>
      <c r="Q29" s="35"/>
      <c r="R29" s="35"/>
      <c r="S29" s="35"/>
      <c r="T29" s="35"/>
      <c r="U29" s="35"/>
      <c r="V29" s="35"/>
      <c r="W29" s="184">
        <f>ROUND(AZ94, 2)</f>
        <v>0</v>
      </c>
      <c r="X29" s="185"/>
      <c r="Y29" s="185"/>
      <c r="Z29" s="185"/>
      <c r="AA29" s="185"/>
      <c r="AB29" s="185"/>
      <c r="AC29" s="185"/>
      <c r="AD29" s="185"/>
      <c r="AE29" s="185"/>
      <c r="AF29" s="35"/>
      <c r="AG29" s="35"/>
      <c r="AH29" s="35"/>
      <c r="AI29" s="35"/>
      <c r="AJ29" s="35"/>
      <c r="AK29" s="184">
        <f>ROUND(AV94, 2)</f>
        <v>0</v>
      </c>
      <c r="AL29" s="185"/>
      <c r="AM29" s="185"/>
      <c r="AN29" s="185"/>
      <c r="AO29" s="185"/>
      <c r="AP29" s="35"/>
      <c r="AQ29" s="35"/>
      <c r="AR29" s="36"/>
      <c r="AS29" s="35"/>
      <c r="AT29" s="35"/>
      <c r="AU29" s="35"/>
      <c r="AV29" s="35"/>
      <c r="AW29" s="35"/>
      <c r="AX29" s="35"/>
      <c r="AY29" s="35"/>
      <c r="AZ29" s="35"/>
      <c r="BE29" s="174"/>
    </row>
    <row r="30" spans="1:71" s="3" customFormat="1" ht="14.45" customHeight="1" x14ac:dyDescent="0.2">
      <c r="B30" s="33"/>
      <c r="F30" s="34" t="s">
        <v>36</v>
      </c>
      <c r="L30" s="186">
        <v>0.2</v>
      </c>
      <c r="M30" s="185"/>
      <c r="N30" s="185"/>
      <c r="O30" s="185"/>
      <c r="P30" s="185"/>
      <c r="Q30" s="35"/>
      <c r="R30" s="35"/>
      <c r="S30" s="35"/>
      <c r="T30" s="35"/>
      <c r="U30" s="35"/>
      <c r="V30" s="35"/>
      <c r="W30" s="184">
        <f>ROUND(BA94, 2)</f>
        <v>0</v>
      </c>
      <c r="X30" s="185"/>
      <c r="Y30" s="185"/>
      <c r="Z30" s="185"/>
      <c r="AA30" s="185"/>
      <c r="AB30" s="185"/>
      <c r="AC30" s="185"/>
      <c r="AD30" s="185"/>
      <c r="AE30" s="185"/>
      <c r="AF30" s="35"/>
      <c r="AG30" s="35"/>
      <c r="AH30" s="35"/>
      <c r="AI30" s="35"/>
      <c r="AJ30" s="35"/>
      <c r="AK30" s="184">
        <f>ROUND(AW94, 2)</f>
        <v>0</v>
      </c>
      <c r="AL30" s="185"/>
      <c r="AM30" s="185"/>
      <c r="AN30" s="185"/>
      <c r="AO30" s="185"/>
      <c r="AP30" s="35"/>
      <c r="AQ30" s="35"/>
      <c r="AR30" s="36"/>
      <c r="AS30" s="35"/>
      <c r="AT30" s="35"/>
      <c r="AU30" s="35"/>
      <c r="AV30" s="35"/>
      <c r="AW30" s="35"/>
      <c r="AX30" s="35"/>
      <c r="AY30" s="35"/>
      <c r="AZ30" s="35"/>
      <c r="BE30" s="174"/>
    </row>
    <row r="31" spans="1:71" s="3" customFormat="1" ht="14.45" hidden="1" customHeight="1" x14ac:dyDescent="0.2">
      <c r="B31" s="33"/>
      <c r="F31" s="23" t="s">
        <v>37</v>
      </c>
      <c r="L31" s="169">
        <v>0.2</v>
      </c>
      <c r="M31" s="170"/>
      <c r="N31" s="170"/>
      <c r="O31" s="170"/>
      <c r="P31" s="170"/>
      <c r="W31" s="171">
        <f>ROUND(BB94, 2)</f>
        <v>0</v>
      </c>
      <c r="X31" s="170"/>
      <c r="Y31" s="170"/>
      <c r="Z31" s="170"/>
      <c r="AA31" s="170"/>
      <c r="AB31" s="170"/>
      <c r="AC31" s="170"/>
      <c r="AD31" s="170"/>
      <c r="AE31" s="170"/>
      <c r="AK31" s="171">
        <v>0</v>
      </c>
      <c r="AL31" s="170"/>
      <c r="AM31" s="170"/>
      <c r="AN31" s="170"/>
      <c r="AO31" s="170"/>
      <c r="AR31" s="33"/>
      <c r="BE31" s="174"/>
    </row>
    <row r="32" spans="1:71" s="3" customFormat="1" ht="14.45" hidden="1" customHeight="1" x14ac:dyDescent="0.2">
      <c r="B32" s="33"/>
      <c r="F32" s="23" t="s">
        <v>38</v>
      </c>
      <c r="L32" s="169">
        <v>0.2</v>
      </c>
      <c r="M32" s="170"/>
      <c r="N32" s="170"/>
      <c r="O32" s="170"/>
      <c r="P32" s="170"/>
      <c r="W32" s="171">
        <f>ROUND(BC94, 2)</f>
        <v>0</v>
      </c>
      <c r="X32" s="170"/>
      <c r="Y32" s="170"/>
      <c r="Z32" s="170"/>
      <c r="AA32" s="170"/>
      <c r="AB32" s="170"/>
      <c r="AC32" s="170"/>
      <c r="AD32" s="170"/>
      <c r="AE32" s="170"/>
      <c r="AK32" s="171">
        <v>0</v>
      </c>
      <c r="AL32" s="170"/>
      <c r="AM32" s="170"/>
      <c r="AN32" s="170"/>
      <c r="AO32" s="170"/>
      <c r="AR32" s="33"/>
      <c r="BE32" s="174"/>
    </row>
    <row r="33" spans="1:57" s="3" customFormat="1" ht="14.45" hidden="1" customHeight="1" x14ac:dyDescent="0.2">
      <c r="B33" s="33"/>
      <c r="F33" s="34" t="s">
        <v>39</v>
      </c>
      <c r="L33" s="186">
        <v>0</v>
      </c>
      <c r="M33" s="185"/>
      <c r="N33" s="185"/>
      <c r="O33" s="185"/>
      <c r="P33" s="185"/>
      <c r="Q33" s="35"/>
      <c r="R33" s="35"/>
      <c r="S33" s="35"/>
      <c r="T33" s="35"/>
      <c r="U33" s="35"/>
      <c r="V33" s="35"/>
      <c r="W33" s="184">
        <f>ROUND(BD94, 2)</f>
        <v>0</v>
      </c>
      <c r="X33" s="185"/>
      <c r="Y33" s="185"/>
      <c r="Z33" s="185"/>
      <c r="AA33" s="185"/>
      <c r="AB33" s="185"/>
      <c r="AC33" s="185"/>
      <c r="AD33" s="185"/>
      <c r="AE33" s="185"/>
      <c r="AF33" s="35"/>
      <c r="AG33" s="35"/>
      <c r="AH33" s="35"/>
      <c r="AI33" s="35"/>
      <c r="AJ33" s="35"/>
      <c r="AK33" s="184">
        <v>0</v>
      </c>
      <c r="AL33" s="185"/>
      <c r="AM33" s="185"/>
      <c r="AN33" s="185"/>
      <c r="AO33" s="185"/>
      <c r="AP33" s="35"/>
      <c r="AQ33" s="35"/>
      <c r="AR33" s="36"/>
      <c r="AS33" s="35"/>
      <c r="AT33" s="35"/>
      <c r="AU33" s="35"/>
      <c r="AV33" s="35"/>
      <c r="AW33" s="35"/>
      <c r="AX33" s="35"/>
      <c r="AY33" s="35"/>
      <c r="AZ33" s="35"/>
      <c r="BE33" s="174"/>
    </row>
    <row r="34" spans="1:57" s="2" customFormat="1" ht="6.95" customHeight="1" x14ac:dyDescent="0.2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173"/>
    </row>
    <row r="35" spans="1:57" s="2" customFormat="1" ht="25.9" customHeight="1" x14ac:dyDescent="0.2">
      <c r="A35" s="28"/>
      <c r="B35" s="29"/>
      <c r="C35" s="37"/>
      <c r="D35" s="38" t="s">
        <v>40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41</v>
      </c>
      <c r="U35" s="39"/>
      <c r="V35" s="39"/>
      <c r="W35" s="39"/>
      <c r="X35" s="207" t="s">
        <v>42</v>
      </c>
      <c r="Y35" s="208"/>
      <c r="Z35" s="208"/>
      <c r="AA35" s="208"/>
      <c r="AB35" s="208"/>
      <c r="AC35" s="39"/>
      <c r="AD35" s="39"/>
      <c r="AE35" s="39"/>
      <c r="AF35" s="39"/>
      <c r="AG35" s="39"/>
      <c r="AH35" s="39"/>
      <c r="AI35" s="39"/>
      <c r="AJ35" s="39"/>
      <c r="AK35" s="209">
        <f>SUM(AK26:AK33)</f>
        <v>0</v>
      </c>
      <c r="AL35" s="208"/>
      <c r="AM35" s="208"/>
      <c r="AN35" s="208"/>
      <c r="AO35" s="210"/>
      <c r="AP35" s="37"/>
      <c r="AQ35" s="37"/>
      <c r="AR35" s="29"/>
      <c r="BE35" s="28"/>
    </row>
    <row r="36" spans="1:57" s="2" customFormat="1" ht="6.95" customHeight="1" x14ac:dyDescent="0.2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5" customHeight="1" x14ac:dyDescent="0.2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1" customFormat="1" ht="14.45" customHeight="1" x14ac:dyDescent="0.2">
      <c r="B38" s="16"/>
      <c r="AR38" s="16"/>
    </row>
    <row r="39" spans="1:57" s="1" customFormat="1" ht="14.45" customHeight="1" x14ac:dyDescent="0.2">
      <c r="B39" s="16"/>
      <c r="AR39" s="16"/>
    </row>
    <row r="40" spans="1:57" s="1" customFormat="1" ht="14.45" customHeight="1" x14ac:dyDescent="0.2">
      <c r="B40" s="16"/>
      <c r="AR40" s="16"/>
    </row>
    <row r="41" spans="1:57" s="1" customFormat="1" ht="14.45" customHeight="1" x14ac:dyDescent="0.2">
      <c r="B41" s="16"/>
      <c r="AR41" s="16"/>
    </row>
    <row r="42" spans="1:57" s="1" customFormat="1" ht="14.45" customHeight="1" x14ac:dyDescent="0.2">
      <c r="B42" s="16"/>
      <c r="AR42" s="16"/>
    </row>
    <row r="43" spans="1:57" s="1" customFormat="1" ht="14.45" customHeight="1" x14ac:dyDescent="0.2">
      <c r="B43" s="16"/>
      <c r="AR43" s="16"/>
    </row>
    <row r="44" spans="1:57" s="1" customFormat="1" ht="14.45" customHeight="1" x14ac:dyDescent="0.2">
      <c r="B44" s="16"/>
      <c r="AR44" s="16"/>
    </row>
    <row r="45" spans="1:57" s="1" customFormat="1" ht="14.45" customHeight="1" x14ac:dyDescent="0.2">
      <c r="B45" s="16"/>
      <c r="AR45" s="16"/>
    </row>
    <row r="46" spans="1:57" s="1" customFormat="1" ht="14.45" customHeight="1" x14ac:dyDescent="0.2">
      <c r="B46" s="16"/>
      <c r="AR46" s="16"/>
    </row>
    <row r="47" spans="1:57" s="1" customFormat="1" ht="14.45" customHeight="1" x14ac:dyDescent="0.2">
      <c r="B47" s="16"/>
      <c r="AR47" s="16"/>
    </row>
    <row r="48" spans="1:57" s="1" customFormat="1" ht="14.45" customHeight="1" x14ac:dyDescent="0.2">
      <c r="B48" s="16"/>
      <c r="AR48" s="16"/>
    </row>
    <row r="49" spans="1:57" s="2" customFormat="1" ht="14.45" customHeight="1" x14ac:dyDescent="0.2">
      <c r="B49" s="41"/>
      <c r="D49" s="42" t="s">
        <v>43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44</v>
      </c>
      <c r="AI49" s="43"/>
      <c r="AJ49" s="43"/>
      <c r="AK49" s="43"/>
      <c r="AL49" s="43"/>
      <c r="AM49" s="43"/>
      <c r="AN49" s="43"/>
      <c r="AO49" s="43"/>
      <c r="AR49" s="41"/>
    </row>
    <row r="50" spans="1:57" x14ac:dyDescent="0.2">
      <c r="B50" s="16"/>
      <c r="AR50" s="16"/>
    </row>
    <row r="51" spans="1:57" x14ac:dyDescent="0.2">
      <c r="B51" s="16"/>
      <c r="AR51" s="16"/>
    </row>
    <row r="52" spans="1:57" x14ac:dyDescent="0.2">
      <c r="B52" s="16"/>
      <c r="AR52" s="16"/>
    </row>
    <row r="53" spans="1:57" x14ac:dyDescent="0.2">
      <c r="B53" s="16"/>
      <c r="AR53" s="16"/>
    </row>
    <row r="54" spans="1:57" x14ac:dyDescent="0.2">
      <c r="B54" s="16"/>
      <c r="AR54" s="16"/>
    </row>
    <row r="55" spans="1:57" x14ac:dyDescent="0.2">
      <c r="B55" s="16"/>
      <c r="AR55" s="16"/>
    </row>
    <row r="56" spans="1:57" x14ac:dyDescent="0.2">
      <c r="B56" s="16"/>
      <c r="AR56" s="16"/>
    </row>
    <row r="57" spans="1:57" x14ac:dyDescent="0.2">
      <c r="B57" s="16"/>
      <c r="AR57" s="16"/>
    </row>
    <row r="58" spans="1:57" x14ac:dyDescent="0.2">
      <c r="B58" s="16"/>
      <c r="AR58" s="16"/>
    </row>
    <row r="59" spans="1:57" x14ac:dyDescent="0.2">
      <c r="B59" s="16"/>
      <c r="AR59" s="16"/>
    </row>
    <row r="60" spans="1:57" s="2" customFormat="1" ht="12.75" x14ac:dyDescent="0.2">
      <c r="A60" s="28"/>
      <c r="B60" s="29"/>
      <c r="C60" s="28"/>
      <c r="D60" s="44" t="s">
        <v>45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4" t="s">
        <v>46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4" t="s">
        <v>45</v>
      </c>
      <c r="AI60" s="31"/>
      <c r="AJ60" s="31"/>
      <c r="AK60" s="31"/>
      <c r="AL60" s="31"/>
      <c r="AM60" s="44" t="s">
        <v>46</v>
      </c>
      <c r="AN60" s="31"/>
      <c r="AO60" s="31"/>
      <c r="AP60" s="28"/>
      <c r="AQ60" s="28"/>
      <c r="AR60" s="29"/>
      <c r="BE60" s="28"/>
    </row>
    <row r="61" spans="1:57" x14ac:dyDescent="0.2">
      <c r="B61" s="16"/>
      <c r="AR61" s="16"/>
    </row>
    <row r="62" spans="1:57" x14ac:dyDescent="0.2">
      <c r="B62" s="16"/>
      <c r="AR62" s="16"/>
    </row>
    <row r="63" spans="1:57" x14ac:dyDescent="0.2">
      <c r="B63" s="16"/>
      <c r="AR63" s="16"/>
    </row>
    <row r="64" spans="1:57" s="2" customFormat="1" ht="12.75" x14ac:dyDescent="0.2">
      <c r="A64" s="28"/>
      <c r="B64" s="29"/>
      <c r="C64" s="28"/>
      <c r="D64" s="42" t="s">
        <v>47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48</v>
      </c>
      <c r="AI64" s="45"/>
      <c r="AJ64" s="45"/>
      <c r="AK64" s="45"/>
      <c r="AL64" s="45"/>
      <c r="AM64" s="45"/>
      <c r="AN64" s="45"/>
      <c r="AO64" s="45"/>
      <c r="AP64" s="28"/>
      <c r="AQ64" s="28"/>
      <c r="AR64" s="29"/>
      <c r="BE64" s="28"/>
    </row>
    <row r="65" spans="1:57" x14ac:dyDescent="0.2">
      <c r="B65" s="16"/>
      <c r="AR65" s="16"/>
    </row>
    <row r="66" spans="1:57" x14ac:dyDescent="0.2">
      <c r="B66" s="16"/>
      <c r="AR66" s="16"/>
    </row>
    <row r="67" spans="1:57" x14ac:dyDescent="0.2">
      <c r="B67" s="16"/>
      <c r="AR67" s="16"/>
    </row>
    <row r="68" spans="1:57" x14ac:dyDescent="0.2">
      <c r="B68" s="16"/>
      <c r="AR68" s="16"/>
    </row>
    <row r="69" spans="1:57" x14ac:dyDescent="0.2">
      <c r="B69" s="16"/>
      <c r="AR69" s="16"/>
    </row>
    <row r="70" spans="1:57" x14ac:dyDescent="0.2">
      <c r="B70" s="16"/>
      <c r="AR70" s="16"/>
    </row>
    <row r="71" spans="1:57" x14ac:dyDescent="0.2">
      <c r="B71" s="16"/>
      <c r="AR71" s="16"/>
    </row>
    <row r="72" spans="1:57" x14ac:dyDescent="0.2">
      <c r="B72" s="16"/>
      <c r="AR72" s="16"/>
    </row>
    <row r="73" spans="1:57" x14ac:dyDescent="0.2">
      <c r="B73" s="16"/>
      <c r="AR73" s="16"/>
    </row>
    <row r="74" spans="1:57" x14ac:dyDescent="0.2">
      <c r="B74" s="16"/>
      <c r="AR74" s="16"/>
    </row>
    <row r="75" spans="1:57" s="2" customFormat="1" ht="12.75" x14ac:dyDescent="0.2">
      <c r="A75" s="28"/>
      <c r="B75" s="29"/>
      <c r="C75" s="28"/>
      <c r="D75" s="44" t="s">
        <v>45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4" t="s">
        <v>46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4" t="s">
        <v>45</v>
      </c>
      <c r="AI75" s="31"/>
      <c r="AJ75" s="31"/>
      <c r="AK75" s="31"/>
      <c r="AL75" s="31"/>
      <c r="AM75" s="44" t="s">
        <v>46</v>
      </c>
      <c r="AN75" s="31"/>
      <c r="AO75" s="31"/>
      <c r="AP75" s="28"/>
      <c r="AQ75" s="28"/>
      <c r="AR75" s="29"/>
      <c r="BE75" s="28"/>
    </row>
    <row r="76" spans="1:57" s="2" customFormat="1" x14ac:dyDescent="0.2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 x14ac:dyDescent="0.2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29"/>
      <c r="BE77" s="28"/>
    </row>
    <row r="81" spans="1:90" s="2" customFormat="1" ht="6.95" customHeight="1" x14ac:dyDescent="0.2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29"/>
      <c r="BE81" s="28"/>
    </row>
    <row r="82" spans="1:90" s="2" customFormat="1" ht="24.95" customHeight="1" x14ac:dyDescent="0.2">
      <c r="A82" s="28"/>
      <c r="B82" s="29"/>
      <c r="C82" s="17" t="s">
        <v>49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0" s="2" customFormat="1" ht="6.95" customHeight="1" x14ac:dyDescent="0.2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0" s="4" customFormat="1" ht="12" customHeight="1" x14ac:dyDescent="0.2">
      <c r="B84" s="50"/>
      <c r="C84" s="23" t="s">
        <v>12</v>
      </c>
      <c r="L84" s="4" t="str">
        <f>K5</f>
        <v>2021</v>
      </c>
      <c r="AR84" s="50"/>
    </row>
    <row r="85" spans="1:90" s="5" customFormat="1" ht="36.950000000000003" customHeight="1" x14ac:dyDescent="0.2">
      <c r="B85" s="51"/>
      <c r="C85" s="52" t="s">
        <v>15</v>
      </c>
      <c r="L85" s="198" t="str">
        <f>K6</f>
        <v>Klientské centrum MsÚ Pezinok - Interiérové vybavenie - nábytok</v>
      </c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R85" s="51"/>
    </row>
    <row r="86" spans="1:90" s="2" customFormat="1" ht="6.95" customHeight="1" x14ac:dyDescent="0.2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0" s="2" customFormat="1" ht="12" customHeight="1" x14ac:dyDescent="0.2">
      <c r="A87" s="28"/>
      <c r="B87" s="29"/>
      <c r="C87" s="23" t="s">
        <v>18</v>
      </c>
      <c r="D87" s="28"/>
      <c r="E87" s="28"/>
      <c r="F87" s="28"/>
      <c r="G87" s="28"/>
      <c r="H87" s="28"/>
      <c r="I87" s="28"/>
      <c r="J87" s="28"/>
      <c r="K87" s="28"/>
      <c r="L87" s="53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3" t="s">
        <v>20</v>
      </c>
      <c r="AJ87" s="28"/>
      <c r="AK87" s="28"/>
      <c r="AL87" s="28"/>
      <c r="AM87" s="200">
        <f>IF(AN8= "","",AN8)</f>
        <v>44575</v>
      </c>
      <c r="AN87" s="200"/>
      <c r="AO87" s="28"/>
      <c r="AP87" s="28"/>
      <c r="AQ87" s="28"/>
      <c r="AR87" s="29"/>
      <c r="BE87" s="28"/>
    </row>
    <row r="88" spans="1:90" s="2" customFormat="1" ht="6.95" customHeight="1" x14ac:dyDescent="0.2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0" s="2" customFormat="1" ht="15.2" customHeight="1" x14ac:dyDescent="0.2">
      <c r="A89" s="28"/>
      <c r="B89" s="29"/>
      <c r="C89" s="23" t="s">
        <v>21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 xml:space="preserve"> 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3" t="s">
        <v>26</v>
      </c>
      <c r="AJ89" s="28"/>
      <c r="AK89" s="28"/>
      <c r="AL89" s="28"/>
      <c r="AM89" s="201" t="str">
        <f>IF(E17="","",E17)</f>
        <v xml:space="preserve"> </v>
      </c>
      <c r="AN89" s="202"/>
      <c r="AO89" s="202"/>
      <c r="AP89" s="202"/>
      <c r="AQ89" s="28"/>
      <c r="AR89" s="29"/>
      <c r="AS89" s="203" t="s">
        <v>50</v>
      </c>
      <c r="AT89" s="204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28"/>
    </row>
    <row r="90" spans="1:90" s="2" customFormat="1" ht="15.2" customHeight="1" x14ac:dyDescent="0.2">
      <c r="A90" s="28"/>
      <c r="B90" s="29"/>
      <c r="C90" s="23" t="s">
        <v>24</v>
      </c>
      <c r="D90" s="28"/>
      <c r="E90" s="28"/>
      <c r="F90" s="28"/>
      <c r="G90" s="28"/>
      <c r="H90" s="28"/>
      <c r="I90" s="28"/>
      <c r="J90" s="28"/>
      <c r="K90" s="28"/>
      <c r="L90" s="4" t="str">
        <f>IF(E14= "Vyplň údaj","",E14)</f>
        <v/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3" t="s">
        <v>28</v>
      </c>
      <c r="AJ90" s="28"/>
      <c r="AK90" s="28"/>
      <c r="AL90" s="28"/>
      <c r="AM90" s="201" t="str">
        <f>IF(E20="","",E20)</f>
        <v xml:space="preserve"> </v>
      </c>
      <c r="AN90" s="202"/>
      <c r="AO90" s="202"/>
      <c r="AP90" s="202"/>
      <c r="AQ90" s="28"/>
      <c r="AR90" s="29"/>
      <c r="AS90" s="205"/>
      <c r="AT90" s="206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28"/>
    </row>
    <row r="91" spans="1:90" s="2" customFormat="1" ht="10.9" customHeight="1" x14ac:dyDescent="0.2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205"/>
      <c r="AT91" s="206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28"/>
    </row>
    <row r="92" spans="1:90" s="2" customFormat="1" ht="29.25" customHeight="1" x14ac:dyDescent="0.2">
      <c r="A92" s="28"/>
      <c r="B92" s="29"/>
      <c r="C92" s="193" t="s">
        <v>51</v>
      </c>
      <c r="D92" s="194"/>
      <c r="E92" s="194"/>
      <c r="F92" s="194"/>
      <c r="G92" s="194"/>
      <c r="H92" s="59"/>
      <c r="I92" s="195" t="s">
        <v>52</v>
      </c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6" t="s">
        <v>53</v>
      </c>
      <c r="AH92" s="194"/>
      <c r="AI92" s="194"/>
      <c r="AJ92" s="194"/>
      <c r="AK92" s="194"/>
      <c r="AL92" s="194"/>
      <c r="AM92" s="194"/>
      <c r="AN92" s="195" t="s">
        <v>54</v>
      </c>
      <c r="AO92" s="194"/>
      <c r="AP92" s="197"/>
      <c r="AQ92" s="60" t="s">
        <v>55</v>
      </c>
      <c r="AR92" s="29"/>
      <c r="AS92" s="61" t="s">
        <v>56</v>
      </c>
      <c r="AT92" s="62" t="s">
        <v>57</v>
      </c>
      <c r="AU92" s="62" t="s">
        <v>58</v>
      </c>
      <c r="AV92" s="62" t="s">
        <v>59</v>
      </c>
      <c r="AW92" s="62" t="s">
        <v>60</v>
      </c>
      <c r="AX92" s="62" t="s">
        <v>61</v>
      </c>
      <c r="AY92" s="62" t="s">
        <v>62</v>
      </c>
      <c r="AZ92" s="62" t="s">
        <v>63</v>
      </c>
      <c r="BA92" s="62" t="s">
        <v>64</v>
      </c>
      <c r="BB92" s="62" t="s">
        <v>65</v>
      </c>
      <c r="BC92" s="62" t="s">
        <v>66</v>
      </c>
      <c r="BD92" s="63" t="s">
        <v>67</v>
      </c>
      <c r="BE92" s="28"/>
    </row>
    <row r="93" spans="1:90" s="2" customFormat="1" ht="10.9" customHeight="1" x14ac:dyDescent="0.2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28"/>
    </row>
    <row r="94" spans="1:90" s="6" customFormat="1" ht="32.450000000000003" customHeight="1" x14ac:dyDescent="0.2">
      <c r="B94" s="67"/>
      <c r="C94" s="68" t="s">
        <v>68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190">
        <f>ROUND(AG95,2)</f>
        <v>0</v>
      </c>
      <c r="AH94" s="190"/>
      <c r="AI94" s="190"/>
      <c r="AJ94" s="190"/>
      <c r="AK94" s="190"/>
      <c r="AL94" s="190"/>
      <c r="AM94" s="190"/>
      <c r="AN94" s="191">
        <f>SUM(AG94,AT94)</f>
        <v>0</v>
      </c>
      <c r="AO94" s="191"/>
      <c r="AP94" s="191"/>
      <c r="AQ94" s="71" t="s">
        <v>1</v>
      </c>
      <c r="AR94" s="67"/>
      <c r="AS94" s="72">
        <f>ROUND(AS95,2)</f>
        <v>0</v>
      </c>
      <c r="AT94" s="73">
        <f>ROUND(SUM(AV94:AW94),2)</f>
        <v>0</v>
      </c>
      <c r="AU94" s="74">
        <f>ROUND(AU95,5)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ROUND(AZ95,2)</f>
        <v>0</v>
      </c>
      <c r="BA94" s="73">
        <f>ROUND(BA95,2)</f>
        <v>0</v>
      </c>
      <c r="BB94" s="73">
        <f>ROUND(BB95,2)</f>
        <v>0</v>
      </c>
      <c r="BC94" s="73">
        <f>ROUND(BC95,2)</f>
        <v>0</v>
      </c>
      <c r="BD94" s="75">
        <f>ROUND(BD95,2)</f>
        <v>0</v>
      </c>
      <c r="BS94" s="76" t="s">
        <v>69</v>
      </c>
      <c r="BT94" s="76" t="s">
        <v>70</v>
      </c>
      <c r="BV94" s="76" t="s">
        <v>71</v>
      </c>
      <c r="BW94" s="76" t="s">
        <v>4</v>
      </c>
      <c r="BX94" s="76" t="s">
        <v>72</v>
      </c>
      <c r="CL94" s="76" t="s">
        <v>1</v>
      </c>
    </row>
    <row r="95" spans="1:90" s="7" customFormat="1" ht="16.5" customHeight="1" x14ac:dyDescent="0.2">
      <c r="A95" s="77" t="s">
        <v>73</v>
      </c>
      <c r="B95" s="78"/>
      <c r="C95" s="79"/>
      <c r="D95" s="189" t="s">
        <v>13</v>
      </c>
      <c r="E95" s="189"/>
      <c r="F95" s="189"/>
      <c r="G95" s="189"/>
      <c r="H95" s="189"/>
      <c r="I95" s="80"/>
      <c r="J95" s="189" t="s">
        <v>121</v>
      </c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7">
        <f>'Interiérové vybavenie - nábytok'!J28</f>
        <v>0</v>
      </c>
      <c r="AH95" s="188"/>
      <c r="AI95" s="188"/>
      <c r="AJ95" s="188"/>
      <c r="AK95" s="188"/>
      <c r="AL95" s="188"/>
      <c r="AM95" s="188"/>
      <c r="AN95" s="187">
        <f>SUM(AG95,AT95)</f>
        <v>0</v>
      </c>
      <c r="AO95" s="188"/>
      <c r="AP95" s="188"/>
      <c r="AQ95" s="81" t="s">
        <v>74</v>
      </c>
      <c r="AR95" s="78"/>
      <c r="AS95" s="82">
        <v>0</v>
      </c>
      <c r="AT95" s="83">
        <f>ROUND(SUM(AV95:AW95),2)</f>
        <v>0</v>
      </c>
      <c r="AU95" s="84">
        <f>'Interiérové vybavenie - nábytok'!P113</f>
        <v>0</v>
      </c>
      <c r="AV95" s="83">
        <f>'Interiérové vybavenie - nábytok'!J31</f>
        <v>0</v>
      </c>
      <c r="AW95" s="83">
        <f>'Interiérové vybavenie - nábytok'!J32</f>
        <v>0</v>
      </c>
      <c r="AX95" s="83">
        <f>'Interiérové vybavenie - nábytok'!J33</f>
        <v>0</v>
      </c>
      <c r="AY95" s="83">
        <f>'Interiérové vybavenie - nábytok'!J34</f>
        <v>0</v>
      </c>
      <c r="AZ95" s="83">
        <f>'Interiérové vybavenie - nábytok'!F31</f>
        <v>0</v>
      </c>
      <c r="BA95" s="83">
        <f>'Interiérové vybavenie - nábytok'!F32</f>
        <v>0</v>
      </c>
      <c r="BB95" s="83">
        <f>'Interiérové vybavenie - nábytok'!F33</f>
        <v>0</v>
      </c>
      <c r="BC95" s="83">
        <f>'Interiérové vybavenie - nábytok'!F34</f>
        <v>0</v>
      </c>
      <c r="BD95" s="85">
        <f>'Interiérové vybavenie - nábytok'!F35</f>
        <v>0</v>
      </c>
      <c r="BT95" s="86" t="s">
        <v>75</v>
      </c>
      <c r="BU95" s="86" t="s">
        <v>76</v>
      </c>
      <c r="BV95" s="86" t="s">
        <v>71</v>
      </c>
      <c r="BW95" s="86" t="s">
        <v>4</v>
      </c>
      <c r="BX95" s="86" t="s">
        <v>72</v>
      </c>
      <c r="CL95" s="86" t="s">
        <v>1</v>
      </c>
    </row>
    <row r="96" spans="1:90" s="2" customFormat="1" ht="30" customHeight="1" x14ac:dyDescent="0.2">
      <c r="A96" s="28"/>
      <c r="B96" s="29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9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s="2" customFormat="1" ht="6.95" customHeight="1" x14ac:dyDescent="0.2">
      <c r="A97" s="28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29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</sheetData>
  <mergeCells count="42"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W30:AE30"/>
    <mergeCell ref="AK30:AO30"/>
    <mergeCell ref="L30:P30"/>
    <mergeCell ref="W31:AE31"/>
    <mergeCell ref="AN95:AP95"/>
    <mergeCell ref="AG95:AM95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</mergeCells>
  <hyperlinks>
    <hyperlink ref="A95" location="'2021 - Klientské centrum 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59"/>
  <sheetViews>
    <sheetView showGridLines="0" topLeftCell="A122" workbookViewId="0">
      <selection activeCell="U94" sqref="U94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4.6640625" style="1" customWidth="1"/>
    <col min="12" max="12" width="9.33203125" style="1" customWidth="1"/>
    <col min="13" max="13" width="0.1640625" style="1" hidden="1" customWidth="1"/>
    <col min="14" max="14" width="12.1640625" style="1" hidden="1" customWidth="1"/>
    <col min="15" max="15" width="0.1640625" style="1" customWidth="1"/>
    <col min="16" max="16" width="19.1640625" style="1" hidden="1" customWidth="1"/>
    <col min="17" max="17" width="0.33203125" style="1" customWidth="1"/>
    <col min="18" max="18" width="0.1640625" style="1" hidden="1" customWidth="1"/>
    <col min="19" max="19" width="21.83203125" style="1" hidden="1" customWidth="1"/>
    <col min="20" max="20" width="0.1640625" style="1" hidden="1" customWidth="1"/>
    <col min="21" max="21" width="17" style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192" t="s">
        <v>5</v>
      </c>
      <c r="M2" s="176"/>
      <c r="N2" s="176"/>
      <c r="O2" s="176"/>
      <c r="P2" s="176"/>
      <c r="Q2" s="176"/>
      <c r="R2" s="176"/>
      <c r="S2" s="176"/>
      <c r="T2" s="176"/>
      <c r="U2" s="176"/>
      <c r="V2" s="176"/>
      <c r="AT2" s="13" t="s">
        <v>4</v>
      </c>
    </row>
    <row r="3" spans="1:46" s="1" customFormat="1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70</v>
      </c>
    </row>
    <row r="4" spans="1:46" s="1" customFormat="1" ht="24.95" customHeight="1" x14ac:dyDescent="0.2">
      <c r="B4" s="16"/>
      <c r="D4" s="17" t="s">
        <v>77</v>
      </c>
      <c r="L4" s="16"/>
      <c r="M4" s="87" t="s">
        <v>9</v>
      </c>
      <c r="AT4" s="13" t="s">
        <v>3</v>
      </c>
    </row>
    <row r="5" spans="1:46" s="1" customFormat="1" ht="6.95" customHeight="1" x14ac:dyDescent="0.2">
      <c r="B5" s="16"/>
      <c r="L5" s="16"/>
    </row>
    <row r="6" spans="1:46" s="2" customFormat="1" ht="12" customHeight="1" x14ac:dyDescent="0.2">
      <c r="A6" s="28"/>
      <c r="B6" s="29"/>
      <c r="C6" s="28"/>
      <c r="D6" s="23" t="s">
        <v>15</v>
      </c>
      <c r="E6" s="28"/>
      <c r="F6" s="28"/>
      <c r="G6" s="28"/>
      <c r="H6" s="28"/>
      <c r="I6" s="28"/>
      <c r="J6" s="28"/>
      <c r="K6" s="28"/>
      <c r="L6" s="41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46" s="2" customFormat="1" ht="16.5" customHeight="1" x14ac:dyDescent="0.2">
      <c r="A7" s="28"/>
      <c r="B7" s="29"/>
      <c r="C7" s="28"/>
      <c r="D7" s="28"/>
      <c r="E7" s="198" t="s">
        <v>119</v>
      </c>
      <c r="F7" s="211"/>
      <c r="G7" s="211"/>
      <c r="H7" s="211"/>
      <c r="I7" s="28"/>
      <c r="J7" s="28"/>
      <c r="K7" s="28"/>
      <c r="L7" s="41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46" s="2" customFormat="1" x14ac:dyDescent="0.2">
      <c r="A8" s="28"/>
      <c r="B8" s="29"/>
      <c r="C8" s="28"/>
      <c r="D8" s="28"/>
      <c r="E8" s="28"/>
      <c r="F8" s="28"/>
      <c r="G8" s="28"/>
      <c r="H8" s="28"/>
      <c r="I8" s="28"/>
      <c r="J8" s="28"/>
      <c r="K8" s="28"/>
      <c r="L8" s="4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2" customHeight="1" x14ac:dyDescent="0.2">
      <c r="A9" s="28"/>
      <c r="B9" s="29"/>
      <c r="C9" s="28"/>
      <c r="D9" s="23" t="s">
        <v>16</v>
      </c>
      <c r="E9" s="28"/>
      <c r="F9" s="21" t="s">
        <v>1</v>
      </c>
      <c r="G9" s="28"/>
      <c r="H9" s="28"/>
      <c r="I9" s="23" t="s">
        <v>17</v>
      </c>
      <c r="J9" s="21" t="s">
        <v>1</v>
      </c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 ht="12" customHeight="1" x14ac:dyDescent="0.2">
      <c r="A10" s="28"/>
      <c r="B10" s="29"/>
      <c r="C10" s="28"/>
      <c r="D10" s="23" t="s">
        <v>18</v>
      </c>
      <c r="E10" s="28"/>
      <c r="F10" s="21" t="s">
        <v>19</v>
      </c>
      <c r="G10" s="28"/>
      <c r="H10" s="28"/>
      <c r="I10" s="23" t="s">
        <v>20</v>
      </c>
      <c r="J10" s="54">
        <f>'Rekapitulácia stavby'!AN8</f>
        <v>44575</v>
      </c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0.9" customHeight="1" x14ac:dyDescent="0.2">
      <c r="A11" s="28"/>
      <c r="B11" s="29"/>
      <c r="C11" s="28"/>
      <c r="D11" s="28"/>
      <c r="E11" s="28"/>
      <c r="F11" s="28"/>
      <c r="G11" s="28"/>
      <c r="H11" s="28"/>
      <c r="I11" s="28"/>
      <c r="J11" s="28"/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 x14ac:dyDescent="0.2">
      <c r="A12" s="28"/>
      <c r="B12" s="29"/>
      <c r="C12" s="28"/>
      <c r="D12" s="23" t="s">
        <v>21</v>
      </c>
      <c r="E12" s="28"/>
      <c r="F12" s="28"/>
      <c r="G12" s="28"/>
      <c r="H12" s="28"/>
      <c r="I12" s="23" t="s">
        <v>22</v>
      </c>
      <c r="J12" s="21" t="str">
        <f>IF('Rekapitulácia stavby'!AN10="","",'Rekapitulácia stavby'!AN10)</f>
        <v/>
      </c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8" customHeight="1" x14ac:dyDescent="0.2">
      <c r="A13" s="28"/>
      <c r="B13" s="29"/>
      <c r="C13" s="28"/>
      <c r="D13" s="28"/>
      <c r="E13" s="21" t="str">
        <f>IF('Rekapitulácia stavby'!E11="","",'Rekapitulácia stavby'!E11)</f>
        <v xml:space="preserve"> </v>
      </c>
      <c r="F13" s="28"/>
      <c r="G13" s="28"/>
      <c r="H13" s="28"/>
      <c r="I13" s="23" t="s">
        <v>23</v>
      </c>
      <c r="J13" s="21" t="str">
        <f>IF('Rekapitulácia stavby'!AN11="","",'Rekapitulácia stavby'!AN11)</f>
        <v/>
      </c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6.95" customHeight="1" x14ac:dyDescent="0.2">
      <c r="A14" s="28"/>
      <c r="B14" s="29"/>
      <c r="C14" s="28"/>
      <c r="D14" s="28"/>
      <c r="E14" s="28"/>
      <c r="F14" s="28"/>
      <c r="G14" s="28"/>
      <c r="H14" s="28"/>
      <c r="I14" s="28"/>
      <c r="J14" s="28"/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2" customHeight="1" x14ac:dyDescent="0.2">
      <c r="A15" s="28"/>
      <c r="B15" s="29"/>
      <c r="C15" s="28"/>
      <c r="D15" s="23" t="s">
        <v>24</v>
      </c>
      <c r="E15" s="28"/>
      <c r="F15" s="28"/>
      <c r="G15" s="28"/>
      <c r="H15" s="28"/>
      <c r="I15" s="23" t="s">
        <v>22</v>
      </c>
      <c r="J15" s="24" t="str">
        <f>'Rekapitulácia stavby'!AN13</f>
        <v>Vyplň údaj</v>
      </c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18" customHeight="1" x14ac:dyDescent="0.2">
      <c r="A16" s="28"/>
      <c r="B16" s="29"/>
      <c r="C16" s="28"/>
      <c r="D16" s="28"/>
      <c r="E16" s="212" t="str">
        <f>'Rekapitulácia stavby'!E14</f>
        <v>Vyplň údaj</v>
      </c>
      <c r="F16" s="175"/>
      <c r="G16" s="175"/>
      <c r="H16" s="175"/>
      <c r="I16" s="23" t="s">
        <v>23</v>
      </c>
      <c r="J16" s="24" t="str">
        <f>'Rekapitulácia stavby'!AN14</f>
        <v>Vyplň údaj</v>
      </c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6.95" customHeight="1" x14ac:dyDescent="0.2">
      <c r="A17" s="28"/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2" customHeight="1" x14ac:dyDescent="0.2">
      <c r="A18" s="28"/>
      <c r="B18" s="29"/>
      <c r="C18" s="28"/>
      <c r="D18" s="23" t="s">
        <v>26</v>
      </c>
      <c r="E18" s="28"/>
      <c r="F18" s="28"/>
      <c r="G18" s="28"/>
      <c r="H18" s="28"/>
      <c r="I18" s="23" t="s">
        <v>22</v>
      </c>
      <c r="J18" s="21" t="str">
        <f>IF('Rekapitulácia stavby'!AN16="","",'Rekapitulácia stavby'!AN16)</f>
        <v/>
      </c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18" customHeight="1" x14ac:dyDescent="0.2">
      <c r="A19" s="28"/>
      <c r="B19" s="29"/>
      <c r="C19" s="28"/>
      <c r="D19" s="28"/>
      <c r="E19" s="21" t="str">
        <f>IF('Rekapitulácia stavby'!E17="","",'Rekapitulácia stavby'!E17)</f>
        <v xml:space="preserve"> </v>
      </c>
      <c r="F19" s="28"/>
      <c r="G19" s="28"/>
      <c r="H19" s="28"/>
      <c r="I19" s="23" t="s">
        <v>23</v>
      </c>
      <c r="J19" s="21" t="str">
        <f>IF('Rekapitulácia stavby'!AN17="","",'Rekapitulácia stavby'!AN17)</f>
        <v/>
      </c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6.95" customHeight="1" x14ac:dyDescent="0.2">
      <c r="A20" s="28"/>
      <c r="B20" s="29"/>
      <c r="C20" s="28"/>
      <c r="D20" s="28"/>
      <c r="E20" s="28"/>
      <c r="F20" s="28"/>
      <c r="G20" s="28"/>
      <c r="H20" s="28"/>
      <c r="I20" s="28"/>
      <c r="J20" s="28"/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2" customHeight="1" x14ac:dyDescent="0.2">
      <c r="A21" s="28"/>
      <c r="B21" s="29"/>
      <c r="C21" s="28"/>
      <c r="D21" s="23" t="s">
        <v>28</v>
      </c>
      <c r="E21" s="28"/>
      <c r="F21" s="28"/>
      <c r="G21" s="28"/>
      <c r="H21" s="28"/>
      <c r="I21" s="23" t="s">
        <v>22</v>
      </c>
      <c r="J21" s="21" t="str">
        <f>IF('Rekapitulácia stavby'!AN19="","",'Rekapitulácia stavby'!AN19)</f>
        <v/>
      </c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18" customHeight="1" x14ac:dyDescent="0.2">
      <c r="A22" s="28"/>
      <c r="B22" s="29"/>
      <c r="C22" s="28"/>
      <c r="D22" s="28"/>
      <c r="E22" s="21" t="str">
        <f>IF('Rekapitulácia stavby'!E20="","",'Rekapitulácia stavby'!E20)</f>
        <v xml:space="preserve"> </v>
      </c>
      <c r="F22" s="28"/>
      <c r="G22" s="28"/>
      <c r="H22" s="28"/>
      <c r="I22" s="23" t="s">
        <v>23</v>
      </c>
      <c r="J22" s="21" t="str">
        <f>IF('Rekapitulácia stavby'!AN20="","",'Rekapitulácia stavby'!AN20)</f>
        <v/>
      </c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6.95" customHeight="1" x14ac:dyDescent="0.2">
      <c r="A23" s="28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2" customHeight="1" x14ac:dyDescent="0.2">
      <c r="A24" s="28"/>
      <c r="B24" s="29"/>
      <c r="C24" s="28"/>
      <c r="D24" s="23" t="s">
        <v>29</v>
      </c>
      <c r="E24" s="28"/>
      <c r="F24" s="28"/>
      <c r="G24" s="28"/>
      <c r="H24" s="28"/>
      <c r="I24" s="28"/>
      <c r="J24" s="28"/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8" customFormat="1" ht="16.5" customHeight="1" x14ac:dyDescent="0.2">
      <c r="A25" s="88"/>
      <c r="B25" s="89"/>
      <c r="C25" s="88"/>
      <c r="D25" s="88"/>
      <c r="E25" s="180" t="s">
        <v>1</v>
      </c>
      <c r="F25" s="180"/>
      <c r="G25" s="180"/>
      <c r="H25" s="180"/>
      <c r="I25" s="88"/>
      <c r="J25" s="88"/>
      <c r="K25" s="88"/>
      <c r="L25" s="90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</row>
    <row r="26" spans="1:31" s="2" customFormat="1" ht="6.95" customHeight="1" x14ac:dyDescent="0.2">
      <c r="A26" s="28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2" customFormat="1" ht="6.95" customHeight="1" x14ac:dyDescent="0.2">
      <c r="A27" s="28"/>
      <c r="B27" s="29"/>
      <c r="C27" s="28"/>
      <c r="D27" s="65"/>
      <c r="E27" s="65"/>
      <c r="F27" s="65"/>
      <c r="G27" s="65"/>
      <c r="H27" s="65"/>
      <c r="I27" s="65"/>
      <c r="J27" s="65"/>
      <c r="K27" s="65"/>
      <c r="L27" s="41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2" customFormat="1" ht="25.35" customHeight="1" x14ac:dyDescent="0.2">
      <c r="A28" s="28"/>
      <c r="B28" s="29"/>
      <c r="C28" s="28"/>
      <c r="D28" s="91" t="s">
        <v>30</v>
      </c>
      <c r="E28" s="28"/>
      <c r="F28" s="28"/>
      <c r="G28" s="28"/>
      <c r="H28" s="28"/>
      <c r="I28" s="28"/>
      <c r="J28" s="70">
        <f>ROUND(J113, 2)</f>
        <v>0</v>
      </c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 x14ac:dyDescent="0.2">
      <c r="A29" s="28"/>
      <c r="B29" s="29"/>
      <c r="C29" s="28"/>
      <c r="D29" s="65"/>
      <c r="E29" s="65"/>
      <c r="F29" s="65"/>
      <c r="G29" s="65"/>
      <c r="H29" s="65"/>
      <c r="I29" s="65"/>
      <c r="J29" s="65"/>
      <c r="K29" s="65"/>
      <c r="L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14.45" customHeight="1" x14ac:dyDescent="0.2">
      <c r="A30" s="28"/>
      <c r="B30" s="29"/>
      <c r="C30" s="28"/>
      <c r="D30" s="28"/>
      <c r="E30" s="28"/>
      <c r="F30" s="32" t="s">
        <v>32</v>
      </c>
      <c r="G30" s="28"/>
      <c r="H30" s="28"/>
      <c r="I30" s="32" t="s">
        <v>31</v>
      </c>
      <c r="J30" s="32" t="s">
        <v>33</v>
      </c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14.45" customHeight="1" x14ac:dyDescent="0.2">
      <c r="A31" s="28"/>
      <c r="B31" s="29"/>
      <c r="C31" s="28"/>
      <c r="D31" s="92" t="s">
        <v>34</v>
      </c>
      <c r="E31" s="34" t="s">
        <v>35</v>
      </c>
      <c r="F31" s="93">
        <f>ROUND((SUM(BE113:BE150)),  2)</f>
        <v>0</v>
      </c>
      <c r="G31" s="94"/>
      <c r="H31" s="94"/>
      <c r="I31" s="95">
        <v>0.2</v>
      </c>
      <c r="J31" s="93">
        <f>ROUND(((SUM(BE113:BE150))*I31),  2)</f>
        <v>0</v>
      </c>
      <c r="K31" s="28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 x14ac:dyDescent="0.2">
      <c r="A32" s="28"/>
      <c r="B32" s="29"/>
      <c r="C32" s="28"/>
      <c r="D32" s="28"/>
      <c r="E32" s="34" t="s">
        <v>36</v>
      </c>
      <c r="F32" s="93">
        <f>ROUND((SUM(BF113:BF150)),  2)</f>
        <v>0</v>
      </c>
      <c r="G32" s="94"/>
      <c r="H32" s="94"/>
      <c r="I32" s="95">
        <v>0.2</v>
      </c>
      <c r="J32" s="93">
        <f>ROUND(((SUM(BF113:BF150))*I32),  2)</f>
        <v>0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hidden="1" customHeight="1" x14ac:dyDescent="0.2">
      <c r="A33" s="28"/>
      <c r="B33" s="29"/>
      <c r="C33" s="28"/>
      <c r="D33" s="28"/>
      <c r="E33" s="23" t="s">
        <v>37</v>
      </c>
      <c r="F33" s="96">
        <f>ROUND((SUM(BG113:BG150)),  2)</f>
        <v>0</v>
      </c>
      <c r="G33" s="28"/>
      <c r="H33" s="28"/>
      <c r="I33" s="97">
        <v>0.2</v>
      </c>
      <c r="J33" s="96">
        <f>0</f>
        <v>0</v>
      </c>
      <c r="K33" s="28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hidden="1" customHeight="1" x14ac:dyDescent="0.2">
      <c r="A34" s="28"/>
      <c r="B34" s="29"/>
      <c r="C34" s="28"/>
      <c r="D34" s="28"/>
      <c r="E34" s="23" t="s">
        <v>38</v>
      </c>
      <c r="F34" s="96">
        <f>ROUND((SUM(BH113:BH150)),  2)</f>
        <v>0</v>
      </c>
      <c r="G34" s="28"/>
      <c r="H34" s="28"/>
      <c r="I34" s="97">
        <v>0.2</v>
      </c>
      <c r="J34" s="96">
        <f>0</f>
        <v>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 x14ac:dyDescent="0.2">
      <c r="A35" s="28"/>
      <c r="B35" s="29"/>
      <c r="C35" s="28"/>
      <c r="D35" s="28"/>
      <c r="E35" s="34" t="s">
        <v>39</v>
      </c>
      <c r="F35" s="93">
        <f>ROUND((SUM(BI113:BI150)),  2)</f>
        <v>0</v>
      </c>
      <c r="G35" s="94"/>
      <c r="H35" s="94"/>
      <c r="I35" s="95">
        <v>0</v>
      </c>
      <c r="J35" s="93">
        <f>0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6.95" customHeight="1" x14ac:dyDescent="0.2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25.35" customHeight="1" x14ac:dyDescent="0.2">
      <c r="A37" s="28"/>
      <c r="B37" s="29"/>
      <c r="C37" s="98"/>
      <c r="D37" s="99" t="s">
        <v>40</v>
      </c>
      <c r="E37" s="59"/>
      <c r="F37" s="59"/>
      <c r="G37" s="100" t="s">
        <v>41</v>
      </c>
      <c r="H37" s="101" t="s">
        <v>42</v>
      </c>
      <c r="I37" s="59"/>
      <c r="J37" s="102">
        <f>SUM(J28:J35)</f>
        <v>0</v>
      </c>
      <c r="K37" s="103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5" customHeight="1" x14ac:dyDescent="0.2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1" customFormat="1" ht="14.45" customHeight="1" x14ac:dyDescent="0.2">
      <c r="B39" s="16"/>
      <c r="L39" s="16"/>
    </row>
    <row r="40" spans="1:31" s="1" customFormat="1" ht="14.45" customHeight="1" x14ac:dyDescent="0.2">
      <c r="B40" s="16"/>
      <c r="L40" s="16"/>
    </row>
    <row r="41" spans="1:31" s="1" customFormat="1" ht="14.45" customHeight="1" x14ac:dyDescent="0.2">
      <c r="B41" s="16"/>
      <c r="L41" s="16"/>
    </row>
    <row r="42" spans="1:31" s="1" customFormat="1" ht="14.45" customHeight="1" x14ac:dyDescent="0.2">
      <c r="B42" s="16"/>
      <c r="L42" s="16"/>
    </row>
    <row r="43" spans="1:31" s="1" customFormat="1" ht="14.45" customHeight="1" x14ac:dyDescent="0.2">
      <c r="B43" s="16"/>
      <c r="L43" s="16"/>
    </row>
    <row r="44" spans="1:31" s="1" customFormat="1" ht="14.45" customHeight="1" x14ac:dyDescent="0.2">
      <c r="B44" s="16"/>
      <c r="L44" s="16"/>
    </row>
    <row r="45" spans="1:31" s="1" customFormat="1" ht="14.45" customHeight="1" x14ac:dyDescent="0.2">
      <c r="B45" s="16"/>
      <c r="L45" s="16"/>
    </row>
    <row r="46" spans="1:31" s="1" customFormat="1" ht="14.45" customHeight="1" x14ac:dyDescent="0.2">
      <c r="B46" s="16"/>
      <c r="L46" s="16"/>
    </row>
    <row r="47" spans="1:31" s="1" customFormat="1" ht="14.45" customHeight="1" x14ac:dyDescent="0.2">
      <c r="B47" s="16"/>
      <c r="L47" s="16"/>
    </row>
    <row r="48" spans="1:31" s="1" customFormat="1" ht="14.45" customHeight="1" x14ac:dyDescent="0.2">
      <c r="B48" s="16"/>
      <c r="L48" s="16"/>
    </row>
    <row r="49" spans="1:31" s="1" customFormat="1" ht="14.45" customHeight="1" x14ac:dyDescent="0.2">
      <c r="B49" s="16"/>
      <c r="L49" s="16"/>
    </row>
    <row r="50" spans="1:31" s="2" customFormat="1" ht="14.45" customHeight="1" x14ac:dyDescent="0.2">
      <c r="B50" s="41"/>
      <c r="D50" s="42" t="s">
        <v>43</v>
      </c>
      <c r="E50" s="43"/>
      <c r="F50" s="43"/>
      <c r="G50" s="42" t="s">
        <v>44</v>
      </c>
      <c r="H50" s="43"/>
      <c r="I50" s="43"/>
      <c r="J50" s="43"/>
      <c r="K50" s="43"/>
      <c r="L50" s="41"/>
    </row>
    <row r="51" spans="1:31" x14ac:dyDescent="0.2">
      <c r="B51" s="16"/>
      <c r="L51" s="16"/>
    </row>
    <row r="52" spans="1:31" x14ac:dyDescent="0.2">
      <c r="B52" s="16"/>
      <c r="L52" s="16"/>
    </row>
    <row r="53" spans="1:31" x14ac:dyDescent="0.2">
      <c r="B53" s="16"/>
      <c r="L53" s="16"/>
    </row>
    <row r="54" spans="1:31" x14ac:dyDescent="0.2">
      <c r="B54" s="16"/>
      <c r="L54" s="16"/>
    </row>
    <row r="55" spans="1:31" x14ac:dyDescent="0.2">
      <c r="B55" s="16"/>
      <c r="L55" s="16"/>
    </row>
    <row r="56" spans="1:31" x14ac:dyDescent="0.2">
      <c r="B56" s="16"/>
      <c r="L56" s="16"/>
    </row>
    <row r="57" spans="1:31" x14ac:dyDescent="0.2">
      <c r="B57" s="16"/>
      <c r="L57" s="16"/>
    </row>
    <row r="58" spans="1:31" x14ac:dyDescent="0.2">
      <c r="B58" s="16"/>
      <c r="L58" s="16"/>
    </row>
    <row r="59" spans="1:31" x14ac:dyDescent="0.2">
      <c r="B59" s="16"/>
      <c r="L59" s="16"/>
    </row>
    <row r="60" spans="1:31" x14ac:dyDescent="0.2">
      <c r="B60" s="16"/>
      <c r="L60" s="16"/>
    </row>
    <row r="61" spans="1:31" s="2" customFormat="1" ht="12.75" x14ac:dyDescent="0.2">
      <c r="A61" s="28"/>
      <c r="B61" s="29"/>
      <c r="C61" s="28"/>
      <c r="D61" s="44" t="s">
        <v>45</v>
      </c>
      <c r="E61" s="31"/>
      <c r="F61" s="104" t="s">
        <v>46</v>
      </c>
      <c r="G61" s="44" t="s">
        <v>45</v>
      </c>
      <c r="H61" s="31"/>
      <c r="I61" s="31"/>
      <c r="J61" s="105" t="s">
        <v>46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 x14ac:dyDescent="0.2">
      <c r="B62" s="16"/>
      <c r="L62" s="16"/>
    </row>
    <row r="63" spans="1:31" x14ac:dyDescent="0.2">
      <c r="B63" s="16"/>
      <c r="L63" s="16"/>
    </row>
    <row r="64" spans="1:31" x14ac:dyDescent="0.2">
      <c r="B64" s="16"/>
      <c r="L64" s="16"/>
    </row>
    <row r="65" spans="1:31" s="2" customFormat="1" ht="12.75" x14ac:dyDescent="0.2">
      <c r="A65" s="28"/>
      <c r="B65" s="29"/>
      <c r="C65" s="28"/>
      <c r="D65" s="42" t="s">
        <v>47</v>
      </c>
      <c r="E65" s="45"/>
      <c r="F65" s="45"/>
      <c r="G65" s="42" t="s">
        <v>48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 x14ac:dyDescent="0.2">
      <c r="B66" s="16"/>
      <c r="L66" s="16"/>
    </row>
    <row r="67" spans="1:31" x14ac:dyDescent="0.2">
      <c r="B67" s="16"/>
      <c r="L67" s="16"/>
    </row>
    <row r="68" spans="1:31" x14ac:dyDescent="0.2">
      <c r="B68" s="16"/>
      <c r="L68" s="16"/>
    </row>
    <row r="69" spans="1:31" x14ac:dyDescent="0.2">
      <c r="B69" s="16"/>
      <c r="L69" s="16"/>
    </row>
    <row r="70" spans="1:31" x14ac:dyDescent="0.2">
      <c r="B70" s="16"/>
      <c r="L70" s="16"/>
    </row>
    <row r="71" spans="1:31" x14ac:dyDescent="0.2">
      <c r="B71" s="16"/>
      <c r="L71" s="16"/>
    </row>
    <row r="72" spans="1:31" x14ac:dyDescent="0.2">
      <c r="B72" s="16"/>
      <c r="L72" s="16"/>
    </row>
    <row r="73" spans="1:31" x14ac:dyDescent="0.2">
      <c r="B73" s="16"/>
      <c r="L73" s="16"/>
    </row>
    <row r="74" spans="1:31" x14ac:dyDescent="0.2">
      <c r="B74" s="16"/>
      <c r="L74" s="16"/>
    </row>
    <row r="75" spans="1:31" x14ac:dyDescent="0.2">
      <c r="B75" s="16"/>
      <c r="L75" s="16"/>
    </row>
    <row r="76" spans="1:31" s="2" customFormat="1" ht="12.75" x14ac:dyDescent="0.2">
      <c r="A76" s="28"/>
      <c r="B76" s="29"/>
      <c r="C76" s="28"/>
      <c r="D76" s="44" t="s">
        <v>45</v>
      </c>
      <c r="E76" s="31"/>
      <c r="F76" s="104" t="s">
        <v>46</v>
      </c>
      <c r="G76" s="44" t="s">
        <v>45</v>
      </c>
      <c r="H76" s="31"/>
      <c r="I76" s="31"/>
      <c r="J76" s="105" t="s">
        <v>46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 x14ac:dyDescent="0.2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 x14ac:dyDescent="0.2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 x14ac:dyDescent="0.2">
      <c r="A82" s="28"/>
      <c r="B82" s="29"/>
      <c r="C82" s="17" t="s">
        <v>78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 x14ac:dyDescent="0.2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 x14ac:dyDescent="0.2">
      <c r="A84" s="28"/>
      <c r="B84" s="29"/>
      <c r="C84" s="23" t="s">
        <v>15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 x14ac:dyDescent="0.2">
      <c r="A85" s="28"/>
      <c r="B85" s="29"/>
      <c r="C85" s="28"/>
      <c r="D85" s="28"/>
      <c r="E85" s="198" t="str">
        <f>E7</f>
        <v xml:space="preserve">Klientské centrum MsÚ Pezinok - Interiérové vybavenie - nábytok </v>
      </c>
      <c r="F85" s="211"/>
      <c r="G85" s="211"/>
      <c r="H85" s="211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6.95" customHeight="1" x14ac:dyDescent="0.2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4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2" customHeight="1" x14ac:dyDescent="0.2">
      <c r="A87" s="28"/>
      <c r="B87" s="29"/>
      <c r="C87" s="23" t="s">
        <v>18</v>
      </c>
      <c r="D87" s="28"/>
      <c r="E87" s="28"/>
      <c r="F87" s="21" t="str">
        <f>F10</f>
        <v xml:space="preserve"> </v>
      </c>
      <c r="G87" s="28"/>
      <c r="H87" s="28"/>
      <c r="I87" s="23" t="s">
        <v>20</v>
      </c>
      <c r="J87" s="54">
        <f>IF(J10="","",J10)</f>
        <v>44575</v>
      </c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 x14ac:dyDescent="0.2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5.2" customHeight="1" x14ac:dyDescent="0.2">
      <c r="A89" s="28"/>
      <c r="B89" s="29"/>
      <c r="C89" s="23" t="s">
        <v>21</v>
      </c>
      <c r="D89" s="28"/>
      <c r="E89" s="28"/>
      <c r="F89" s="21" t="str">
        <f>E13</f>
        <v xml:space="preserve"> </v>
      </c>
      <c r="G89" s="28"/>
      <c r="H89" s="28"/>
      <c r="I89" s="23" t="s">
        <v>26</v>
      </c>
      <c r="J89" s="26" t="str">
        <f>E19</f>
        <v xml:space="preserve"> </v>
      </c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15.2" customHeight="1" x14ac:dyDescent="0.2">
      <c r="A90" s="28"/>
      <c r="B90" s="29"/>
      <c r="C90" s="23" t="s">
        <v>24</v>
      </c>
      <c r="D90" s="28"/>
      <c r="E90" s="28"/>
      <c r="F90" s="21" t="str">
        <f>IF(E16="","",E16)</f>
        <v>Vyplň údaj</v>
      </c>
      <c r="G90" s="28"/>
      <c r="H90" s="28"/>
      <c r="I90" s="23" t="s">
        <v>28</v>
      </c>
      <c r="J90" s="26" t="str">
        <f>E22</f>
        <v xml:space="preserve"> </v>
      </c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0.35" customHeight="1" x14ac:dyDescent="0.2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29.25" customHeight="1" x14ac:dyDescent="0.2">
      <c r="A92" s="28"/>
      <c r="B92" s="29"/>
      <c r="C92" s="106" t="s">
        <v>79</v>
      </c>
      <c r="D92" s="98"/>
      <c r="E92" s="98"/>
      <c r="F92" s="98"/>
      <c r="G92" s="98"/>
      <c r="H92" s="98"/>
      <c r="I92" s="98"/>
      <c r="J92" s="107" t="s">
        <v>80</v>
      </c>
      <c r="K92" s="9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 x14ac:dyDescent="0.2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2.9" customHeight="1" x14ac:dyDescent="0.2">
      <c r="A94" s="28"/>
      <c r="B94" s="29"/>
      <c r="C94" s="108" t="s">
        <v>81</v>
      </c>
      <c r="D94" s="28"/>
      <c r="E94" s="28"/>
      <c r="F94" s="28"/>
      <c r="G94" s="28"/>
      <c r="H94" s="28"/>
      <c r="I94" s="28"/>
      <c r="J94" s="70">
        <f>J113</f>
        <v>0</v>
      </c>
      <c r="K94" s="28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U94" s="13" t="s">
        <v>82</v>
      </c>
    </row>
    <row r="95" spans="1:47" s="9" customFormat="1" ht="24.95" customHeight="1" x14ac:dyDescent="0.2">
      <c r="B95" s="109"/>
      <c r="D95" s="110" t="s">
        <v>121</v>
      </c>
      <c r="E95" s="111"/>
      <c r="F95" s="111"/>
      <c r="G95" s="111"/>
      <c r="H95" s="111"/>
      <c r="I95" s="111"/>
      <c r="J95" s="112">
        <f>J114</f>
        <v>0</v>
      </c>
      <c r="L95" s="109"/>
    </row>
    <row r="96" spans="1:47" s="2" customFormat="1" ht="21.75" customHeight="1" x14ac:dyDescent="0.2">
      <c r="A96" s="28"/>
      <c r="B96" s="29"/>
      <c r="C96" s="28"/>
      <c r="D96" s="28"/>
      <c r="E96" s="28"/>
      <c r="F96" s="28"/>
      <c r="G96" s="28"/>
      <c r="H96" s="28"/>
      <c r="I96" s="28"/>
      <c r="J96" s="28"/>
      <c r="K96" s="28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</row>
    <row r="97" spans="1:31" s="2" customFormat="1" ht="6.95" customHeight="1" x14ac:dyDescent="0.2">
      <c r="A97" s="28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1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</row>
    <row r="101" spans="1:31" s="2" customFormat="1" ht="6.95" customHeight="1" x14ac:dyDescent="0.2">
      <c r="A101" s="28"/>
      <c r="B101" s="48"/>
      <c r="C101" s="49"/>
      <c r="D101" s="49"/>
      <c r="E101" s="49"/>
      <c r="F101" s="49"/>
      <c r="G101" s="49"/>
      <c r="H101" s="49"/>
      <c r="I101" s="49"/>
      <c r="J101" s="49"/>
      <c r="K101" s="49"/>
      <c r="L101" s="41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1:31" s="2" customFormat="1" ht="24.95" customHeight="1" x14ac:dyDescent="0.2">
      <c r="A102" s="28"/>
      <c r="B102" s="29"/>
      <c r="C102" s="17" t="s">
        <v>83</v>
      </c>
      <c r="D102" s="28"/>
      <c r="E102" s="28"/>
      <c r="F102" s="28"/>
      <c r="G102" s="28"/>
      <c r="H102" s="28"/>
      <c r="I102" s="28"/>
      <c r="J102" s="28"/>
      <c r="K102" s="28"/>
      <c r="L102" s="41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s="2" customFormat="1" ht="6.95" customHeight="1" x14ac:dyDescent="0.2">
      <c r="A103" s="28"/>
      <c r="B103" s="29"/>
      <c r="C103" s="28"/>
      <c r="D103" s="28"/>
      <c r="E103" s="28"/>
      <c r="F103" s="28"/>
      <c r="G103" s="28"/>
      <c r="H103" s="28"/>
      <c r="I103" s="28"/>
      <c r="J103" s="28"/>
      <c r="K103" s="28"/>
      <c r="L103" s="41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s="2" customFormat="1" ht="12" customHeight="1" x14ac:dyDescent="0.2">
      <c r="A104" s="28"/>
      <c r="B104" s="29"/>
      <c r="C104" s="23" t="s">
        <v>15</v>
      </c>
      <c r="D104" s="28"/>
      <c r="E104" s="28"/>
      <c r="F104" s="28"/>
      <c r="G104" s="28"/>
      <c r="H104" s="28"/>
      <c r="I104" s="28"/>
      <c r="J104" s="28"/>
      <c r="K104" s="28"/>
      <c r="L104" s="41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16.5" customHeight="1" x14ac:dyDescent="0.2">
      <c r="A105" s="28"/>
      <c r="B105" s="29"/>
      <c r="C105" s="28"/>
      <c r="D105" s="28"/>
      <c r="E105" s="198" t="str">
        <f>E7</f>
        <v xml:space="preserve">Klientské centrum MsÚ Pezinok - Interiérové vybavenie - nábytok </v>
      </c>
      <c r="F105" s="211"/>
      <c r="G105" s="211"/>
      <c r="H105" s="211"/>
      <c r="I105" s="28"/>
      <c r="J105" s="28"/>
      <c r="K105" s="28"/>
      <c r="L105" s="41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6.95" customHeight="1" x14ac:dyDescent="0.2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41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12" customHeight="1" x14ac:dyDescent="0.2">
      <c r="A107" s="28"/>
      <c r="B107" s="29"/>
      <c r="C107" s="23" t="s">
        <v>18</v>
      </c>
      <c r="D107" s="28"/>
      <c r="E107" s="28"/>
      <c r="F107" s="21" t="str">
        <f>F10</f>
        <v xml:space="preserve"> </v>
      </c>
      <c r="G107" s="28"/>
      <c r="H107" s="28"/>
      <c r="I107" s="23" t="s">
        <v>20</v>
      </c>
      <c r="J107" s="54">
        <f>IF(J10="","",J10)</f>
        <v>44575</v>
      </c>
      <c r="K107" s="28"/>
      <c r="L107" s="41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6.95" customHeight="1" x14ac:dyDescent="0.2">
      <c r="A108" s="28"/>
      <c r="B108" s="29"/>
      <c r="C108" s="28"/>
      <c r="D108" s="28"/>
      <c r="E108" s="28"/>
      <c r="F108" s="28"/>
      <c r="G108" s="28"/>
      <c r="H108" s="28"/>
      <c r="I108" s="28"/>
      <c r="J108" s="28"/>
      <c r="K108" s="28"/>
      <c r="L108" s="41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15.2" customHeight="1" x14ac:dyDescent="0.2">
      <c r="A109" s="28"/>
      <c r="B109" s="29"/>
      <c r="C109" s="23" t="s">
        <v>21</v>
      </c>
      <c r="D109" s="28"/>
      <c r="E109" s="28"/>
      <c r="F109" s="21" t="str">
        <f>E13</f>
        <v xml:space="preserve"> </v>
      </c>
      <c r="G109" s="28"/>
      <c r="H109" s="28"/>
      <c r="I109" s="23" t="s">
        <v>26</v>
      </c>
      <c r="J109" s="26" t="str">
        <f>E19</f>
        <v xml:space="preserve"> </v>
      </c>
      <c r="K109" s="28"/>
      <c r="L109" s="4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5.2" customHeight="1" x14ac:dyDescent="0.2">
      <c r="A110" s="28"/>
      <c r="B110" s="29"/>
      <c r="C110" s="23" t="s">
        <v>24</v>
      </c>
      <c r="D110" s="28"/>
      <c r="E110" s="28"/>
      <c r="F110" s="21" t="str">
        <f>IF(E16="","",E16)</f>
        <v>Vyplň údaj</v>
      </c>
      <c r="G110" s="28"/>
      <c r="H110" s="28"/>
      <c r="I110" s="23" t="s">
        <v>28</v>
      </c>
      <c r="J110" s="26" t="str">
        <f>E22</f>
        <v xml:space="preserve"> </v>
      </c>
      <c r="K110" s="28"/>
      <c r="L110" s="4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10.35" customHeight="1" x14ac:dyDescent="0.2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41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10" customFormat="1" ht="29.25" customHeight="1" x14ac:dyDescent="0.2">
      <c r="A112" s="113"/>
      <c r="B112" s="114"/>
      <c r="C112" s="115" t="s">
        <v>84</v>
      </c>
      <c r="D112" s="116" t="s">
        <v>55</v>
      </c>
      <c r="E112" s="116" t="s">
        <v>51</v>
      </c>
      <c r="F112" s="116" t="s">
        <v>52</v>
      </c>
      <c r="G112" s="116" t="s">
        <v>85</v>
      </c>
      <c r="H112" s="116" t="s">
        <v>86</v>
      </c>
      <c r="I112" s="116" t="s">
        <v>87</v>
      </c>
      <c r="J112" s="117" t="s">
        <v>80</v>
      </c>
      <c r="K112" s="118" t="s">
        <v>88</v>
      </c>
      <c r="L112" s="119"/>
      <c r="M112" s="61" t="s">
        <v>1</v>
      </c>
      <c r="N112" s="62" t="s">
        <v>34</v>
      </c>
      <c r="O112" s="62" t="s">
        <v>89</v>
      </c>
      <c r="P112" s="62" t="s">
        <v>90</v>
      </c>
      <c r="Q112" s="62" t="s">
        <v>91</v>
      </c>
      <c r="R112" s="62" t="s">
        <v>92</v>
      </c>
      <c r="S112" s="62" t="s">
        <v>93</v>
      </c>
      <c r="T112" s="63" t="s">
        <v>94</v>
      </c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</row>
    <row r="113" spans="1:65" s="2" customFormat="1" ht="22.9" customHeight="1" x14ac:dyDescent="0.25">
      <c r="A113" s="28"/>
      <c r="B113" s="29"/>
      <c r="C113" s="68" t="s">
        <v>81</v>
      </c>
      <c r="D113" s="28"/>
      <c r="E113" s="28"/>
      <c r="F113" s="28"/>
      <c r="G113" s="28"/>
      <c r="H113" s="28"/>
      <c r="I113" s="28"/>
      <c r="J113" s="120">
        <f>BK113</f>
        <v>0</v>
      </c>
      <c r="K113" s="28"/>
      <c r="L113" s="29"/>
      <c r="M113" s="64"/>
      <c r="N113" s="55"/>
      <c r="O113" s="65"/>
      <c r="P113" s="121">
        <f>P114</f>
        <v>0</v>
      </c>
      <c r="Q113" s="65"/>
      <c r="R113" s="121">
        <f>R114</f>
        <v>0</v>
      </c>
      <c r="S113" s="65"/>
      <c r="T113" s="122">
        <f>T114</f>
        <v>0</v>
      </c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T113" s="13" t="s">
        <v>69</v>
      </c>
      <c r="AU113" s="13" t="s">
        <v>82</v>
      </c>
      <c r="BK113" s="123">
        <f>BK114</f>
        <v>0</v>
      </c>
    </row>
    <row r="114" spans="1:65" s="11" customFormat="1" ht="25.9" customHeight="1" x14ac:dyDescent="0.2">
      <c r="B114" s="124"/>
      <c r="D114" s="125"/>
      <c r="E114" s="126" t="s">
        <v>122</v>
      </c>
      <c r="F114" s="126" t="s">
        <v>123</v>
      </c>
      <c r="I114" s="127"/>
      <c r="J114" s="128">
        <f>BK114</f>
        <v>0</v>
      </c>
      <c r="L114" s="124"/>
      <c r="M114" s="129"/>
      <c r="N114" s="130"/>
      <c r="O114" s="130"/>
      <c r="P114" s="131">
        <f>SUM(P115:P150)</f>
        <v>0</v>
      </c>
      <c r="Q114" s="130"/>
      <c r="R114" s="131">
        <f>SUM(R115:R150)</f>
        <v>0</v>
      </c>
      <c r="S114" s="130"/>
      <c r="T114" s="132">
        <f>SUM(T115:T150)</f>
        <v>0</v>
      </c>
      <c r="AR114" s="125" t="s">
        <v>95</v>
      </c>
      <c r="AT114" s="133" t="s">
        <v>69</v>
      </c>
      <c r="AU114" s="133" t="s">
        <v>70</v>
      </c>
      <c r="AY114" s="125" t="s">
        <v>96</v>
      </c>
      <c r="BK114" s="134">
        <f>SUM(BK115:BK150)</f>
        <v>0</v>
      </c>
    </row>
    <row r="115" spans="1:65" s="2" customFormat="1" ht="17.100000000000001" customHeight="1" x14ac:dyDescent="0.2">
      <c r="A115" s="28"/>
      <c r="B115" s="135"/>
      <c r="C115" s="136" t="s">
        <v>75</v>
      </c>
      <c r="D115" s="136" t="s">
        <v>124</v>
      </c>
      <c r="E115" s="137" t="s">
        <v>75</v>
      </c>
      <c r="F115" s="138" t="s">
        <v>125</v>
      </c>
      <c r="G115" s="139" t="s">
        <v>98</v>
      </c>
      <c r="H115" s="140">
        <v>4</v>
      </c>
      <c r="I115" s="141">
        <v>0</v>
      </c>
      <c r="J115" s="142">
        <f t="shared" ref="J115:J150" si="0">ROUND(I115*H115,2)</f>
        <v>0</v>
      </c>
      <c r="K115" s="143"/>
      <c r="L115" s="29"/>
      <c r="M115" s="144" t="s">
        <v>1</v>
      </c>
      <c r="N115" s="145" t="s">
        <v>36</v>
      </c>
      <c r="O115" s="57"/>
      <c r="P115" s="146">
        <f t="shared" ref="P115:P142" si="1">O115*H115</f>
        <v>0</v>
      </c>
      <c r="Q115" s="146">
        <v>0</v>
      </c>
      <c r="R115" s="146">
        <f t="shared" ref="R115:R142" si="2">Q115*H115</f>
        <v>0</v>
      </c>
      <c r="S115" s="146">
        <v>0</v>
      </c>
      <c r="T115" s="147">
        <f t="shared" ref="T115:T142" si="3">S115*H115</f>
        <v>0</v>
      </c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R115" s="148" t="s">
        <v>95</v>
      </c>
      <c r="AT115" s="148" t="s">
        <v>97</v>
      </c>
      <c r="AU115" s="148" t="s">
        <v>75</v>
      </c>
      <c r="AY115" s="13" t="s">
        <v>96</v>
      </c>
      <c r="BE115" s="149">
        <f t="shared" ref="BE115:BE142" si="4">IF(N115="základná",J115,0)</f>
        <v>0</v>
      </c>
      <c r="BF115" s="149">
        <f t="shared" ref="BF115:BF142" si="5">IF(N115="znížená",J115,0)</f>
        <v>0</v>
      </c>
      <c r="BG115" s="149">
        <f t="shared" ref="BG115:BG142" si="6">IF(N115="zákl. prenesená",J115,0)</f>
        <v>0</v>
      </c>
      <c r="BH115" s="149">
        <f t="shared" ref="BH115:BH142" si="7">IF(N115="zníž. prenesená",J115,0)</f>
        <v>0</v>
      </c>
      <c r="BI115" s="149">
        <f t="shared" ref="BI115:BI142" si="8">IF(N115="nulová",J115,0)</f>
        <v>0</v>
      </c>
      <c r="BJ115" s="13" t="s">
        <v>99</v>
      </c>
      <c r="BK115" s="149">
        <f t="shared" ref="BK115:BK142" si="9">ROUND(I115*H115,2)</f>
        <v>0</v>
      </c>
      <c r="BL115" s="13" t="s">
        <v>95</v>
      </c>
      <c r="BM115" s="148" t="s">
        <v>100</v>
      </c>
    </row>
    <row r="116" spans="1:65" s="2" customFormat="1" ht="17.100000000000001" customHeight="1" x14ac:dyDescent="0.2">
      <c r="A116" s="151"/>
      <c r="B116" s="135"/>
      <c r="C116" s="136" t="s">
        <v>99</v>
      </c>
      <c r="D116" s="136" t="s">
        <v>124</v>
      </c>
      <c r="E116" s="137" t="s">
        <v>99</v>
      </c>
      <c r="F116" s="138" t="s">
        <v>125</v>
      </c>
      <c r="G116" s="139" t="s">
        <v>98</v>
      </c>
      <c r="H116" s="140">
        <v>2</v>
      </c>
      <c r="I116" s="141">
        <v>0</v>
      </c>
      <c r="J116" s="142">
        <f t="shared" si="0"/>
        <v>0</v>
      </c>
      <c r="K116" s="143"/>
      <c r="L116" s="29"/>
      <c r="M116" s="144" t="s">
        <v>1</v>
      </c>
      <c r="N116" s="145" t="s">
        <v>36</v>
      </c>
      <c r="O116" s="57"/>
      <c r="P116" s="146">
        <f t="shared" ref="P116" si="10">O116*H116</f>
        <v>0</v>
      </c>
      <c r="Q116" s="146">
        <v>0</v>
      </c>
      <c r="R116" s="146">
        <f t="shared" ref="R116" si="11">Q116*H116</f>
        <v>0</v>
      </c>
      <c r="S116" s="146">
        <v>0</v>
      </c>
      <c r="T116" s="147">
        <f t="shared" ref="T116" si="12">S116*H116</f>
        <v>0</v>
      </c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R116" s="148" t="s">
        <v>95</v>
      </c>
      <c r="AT116" s="148" t="s">
        <v>97</v>
      </c>
      <c r="AU116" s="148" t="s">
        <v>75</v>
      </c>
      <c r="AY116" s="13" t="s">
        <v>96</v>
      </c>
      <c r="BE116" s="149">
        <f t="shared" ref="BE116" si="13">IF(N116="základná",J116,0)</f>
        <v>0</v>
      </c>
      <c r="BF116" s="149">
        <f t="shared" ref="BF116" si="14">IF(N116="znížená",J116,0)</f>
        <v>0</v>
      </c>
      <c r="BG116" s="149">
        <f t="shared" ref="BG116" si="15">IF(N116="zákl. prenesená",J116,0)</f>
        <v>0</v>
      </c>
      <c r="BH116" s="149">
        <f t="shared" ref="BH116" si="16">IF(N116="zníž. prenesená",J116,0)</f>
        <v>0</v>
      </c>
      <c r="BI116" s="149">
        <f t="shared" ref="BI116" si="17">IF(N116="nulová",J116,0)</f>
        <v>0</v>
      </c>
      <c r="BJ116" s="13" t="s">
        <v>99</v>
      </c>
      <c r="BK116" s="149">
        <f t="shared" ref="BK116" si="18">ROUND(I116*H116,2)</f>
        <v>0</v>
      </c>
      <c r="BL116" s="13" t="s">
        <v>95</v>
      </c>
      <c r="BM116" s="148" t="s">
        <v>100</v>
      </c>
    </row>
    <row r="117" spans="1:65" s="2" customFormat="1" ht="17.100000000000001" customHeight="1" x14ac:dyDescent="0.2">
      <c r="A117" s="151"/>
      <c r="B117" s="135"/>
      <c r="C117" s="136" t="s">
        <v>102</v>
      </c>
      <c r="D117" s="136" t="s">
        <v>124</v>
      </c>
      <c r="E117" s="137" t="s">
        <v>102</v>
      </c>
      <c r="F117" s="138" t="s">
        <v>125</v>
      </c>
      <c r="G117" s="139" t="s">
        <v>98</v>
      </c>
      <c r="H117" s="140">
        <v>1</v>
      </c>
      <c r="I117" s="141">
        <v>0</v>
      </c>
      <c r="J117" s="142">
        <f t="shared" si="0"/>
        <v>0</v>
      </c>
      <c r="K117" s="143"/>
      <c r="L117" s="29"/>
      <c r="M117" s="144" t="s">
        <v>1</v>
      </c>
      <c r="N117" s="145" t="s">
        <v>36</v>
      </c>
      <c r="O117" s="57"/>
      <c r="P117" s="146">
        <f t="shared" ref="P117" si="19">O117*H117</f>
        <v>0</v>
      </c>
      <c r="Q117" s="146">
        <v>0</v>
      </c>
      <c r="R117" s="146">
        <f t="shared" ref="R117" si="20">Q117*H117</f>
        <v>0</v>
      </c>
      <c r="S117" s="146">
        <v>0</v>
      </c>
      <c r="T117" s="147">
        <f t="shared" ref="T117" si="21">S117*H117</f>
        <v>0</v>
      </c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R117" s="148" t="s">
        <v>95</v>
      </c>
      <c r="AT117" s="148" t="s">
        <v>97</v>
      </c>
      <c r="AU117" s="148" t="s">
        <v>75</v>
      </c>
      <c r="AY117" s="13" t="s">
        <v>96</v>
      </c>
      <c r="BE117" s="149">
        <f t="shared" ref="BE117" si="22">IF(N117="základná",J117,0)</f>
        <v>0</v>
      </c>
      <c r="BF117" s="149">
        <f t="shared" ref="BF117" si="23">IF(N117="znížená",J117,0)</f>
        <v>0</v>
      </c>
      <c r="BG117" s="149">
        <f t="shared" ref="BG117" si="24">IF(N117="zákl. prenesená",J117,0)</f>
        <v>0</v>
      </c>
      <c r="BH117" s="149">
        <f t="shared" ref="BH117" si="25">IF(N117="zníž. prenesená",J117,0)</f>
        <v>0</v>
      </c>
      <c r="BI117" s="149">
        <f t="shared" ref="BI117" si="26">IF(N117="nulová",J117,0)</f>
        <v>0</v>
      </c>
      <c r="BJ117" s="13" t="s">
        <v>99</v>
      </c>
      <c r="BK117" s="149">
        <f t="shared" ref="BK117" si="27">ROUND(I117*H117,2)</f>
        <v>0</v>
      </c>
      <c r="BL117" s="13" t="s">
        <v>95</v>
      </c>
      <c r="BM117" s="148" t="s">
        <v>100</v>
      </c>
    </row>
    <row r="118" spans="1:65" s="2" customFormat="1" ht="17.100000000000001" customHeight="1" x14ac:dyDescent="0.2">
      <c r="A118" s="151"/>
      <c r="B118" s="135"/>
      <c r="C118" s="136" t="s">
        <v>95</v>
      </c>
      <c r="D118" s="136" t="s">
        <v>124</v>
      </c>
      <c r="E118" s="137" t="s">
        <v>95</v>
      </c>
      <c r="F118" s="138" t="s">
        <v>125</v>
      </c>
      <c r="G118" s="139" t="s">
        <v>98</v>
      </c>
      <c r="H118" s="140">
        <v>1</v>
      </c>
      <c r="I118" s="141">
        <v>0</v>
      </c>
      <c r="J118" s="142">
        <f t="shared" si="0"/>
        <v>0</v>
      </c>
      <c r="K118" s="143"/>
      <c r="L118" s="29"/>
      <c r="M118" s="144" t="s">
        <v>1</v>
      </c>
      <c r="N118" s="145" t="s">
        <v>36</v>
      </c>
      <c r="O118" s="57"/>
      <c r="P118" s="146">
        <f t="shared" ref="P118" si="28">O118*H118</f>
        <v>0</v>
      </c>
      <c r="Q118" s="146">
        <v>0</v>
      </c>
      <c r="R118" s="146">
        <f t="shared" ref="R118" si="29">Q118*H118</f>
        <v>0</v>
      </c>
      <c r="S118" s="146">
        <v>0</v>
      </c>
      <c r="T118" s="147">
        <f t="shared" ref="T118" si="30">S118*H118</f>
        <v>0</v>
      </c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  <c r="AR118" s="148" t="s">
        <v>95</v>
      </c>
      <c r="AT118" s="148" t="s">
        <v>97</v>
      </c>
      <c r="AU118" s="148" t="s">
        <v>75</v>
      </c>
      <c r="AY118" s="13" t="s">
        <v>96</v>
      </c>
      <c r="BE118" s="149">
        <f t="shared" ref="BE118" si="31">IF(N118="základná",J118,0)</f>
        <v>0</v>
      </c>
      <c r="BF118" s="149">
        <f t="shared" ref="BF118" si="32">IF(N118="znížená",J118,0)</f>
        <v>0</v>
      </c>
      <c r="BG118" s="149">
        <f t="shared" ref="BG118" si="33">IF(N118="zákl. prenesená",J118,0)</f>
        <v>0</v>
      </c>
      <c r="BH118" s="149">
        <f t="shared" ref="BH118" si="34">IF(N118="zníž. prenesená",J118,0)</f>
        <v>0</v>
      </c>
      <c r="BI118" s="149">
        <f t="shared" ref="BI118" si="35">IF(N118="nulová",J118,0)</f>
        <v>0</v>
      </c>
      <c r="BJ118" s="13" t="s">
        <v>99</v>
      </c>
      <c r="BK118" s="149">
        <f t="shared" ref="BK118" si="36">ROUND(I118*H118,2)</f>
        <v>0</v>
      </c>
      <c r="BL118" s="13" t="s">
        <v>95</v>
      </c>
      <c r="BM118" s="148" t="s">
        <v>100</v>
      </c>
    </row>
    <row r="119" spans="1:65" s="2" customFormat="1" ht="17.100000000000001" customHeight="1" x14ac:dyDescent="0.2">
      <c r="A119" s="28"/>
      <c r="B119" s="135"/>
      <c r="C119" s="136" t="s">
        <v>105</v>
      </c>
      <c r="D119" s="136" t="s">
        <v>124</v>
      </c>
      <c r="E119" s="137" t="s">
        <v>105</v>
      </c>
      <c r="F119" s="138" t="s">
        <v>125</v>
      </c>
      <c r="G119" s="139" t="s">
        <v>98</v>
      </c>
      <c r="H119" s="140">
        <v>1</v>
      </c>
      <c r="I119" s="141">
        <v>0</v>
      </c>
      <c r="J119" s="142">
        <f t="shared" si="0"/>
        <v>0</v>
      </c>
      <c r="K119" s="143"/>
      <c r="L119" s="29"/>
      <c r="M119" s="144" t="s">
        <v>1</v>
      </c>
      <c r="N119" s="145" t="s">
        <v>36</v>
      </c>
      <c r="O119" s="57"/>
      <c r="P119" s="146">
        <f t="shared" si="1"/>
        <v>0</v>
      </c>
      <c r="Q119" s="146">
        <v>0</v>
      </c>
      <c r="R119" s="146">
        <f t="shared" si="2"/>
        <v>0</v>
      </c>
      <c r="S119" s="146">
        <v>0</v>
      </c>
      <c r="T119" s="147">
        <f t="shared" si="3"/>
        <v>0</v>
      </c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R119" s="148" t="s">
        <v>95</v>
      </c>
      <c r="AT119" s="148" t="s">
        <v>97</v>
      </c>
      <c r="AU119" s="148" t="s">
        <v>75</v>
      </c>
      <c r="AY119" s="13" t="s">
        <v>96</v>
      </c>
      <c r="BE119" s="149">
        <f t="shared" si="4"/>
        <v>0</v>
      </c>
      <c r="BF119" s="149">
        <f t="shared" si="5"/>
        <v>0</v>
      </c>
      <c r="BG119" s="149">
        <f t="shared" si="6"/>
        <v>0</v>
      </c>
      <c r="BH119" s="149">
        <f t="shared" si="7"/>
        <v>0</v>
      </c>
      <c r="BI119" s="149">
        <f t="shared" si="8"/>
        <v>0</v>
      </c>
      <c r="BJ119" s="13" t="s">
        <v>99</v>
      </c>
      <c r="BK119" s="149">
        <f t="shared" si="9"/>
        <v>0</v>
      </c>
      <c r="BL119" s="13" t="s">
        <v>95</v>
      </c>
      <c r="BM119" s="148" t="s">
        <v>101</v>
      </c>
    </row>
    <row r="120" spans="1:65" s="2" customFormat="1" ht="17.100000000000001" customHeight="1" x14ac:dyDescent="0.2">
      <c r="A120" s="151"/>
      <c r="B120" s="135"/>
      <c r="C120" s="136" t="s">
        <v>108</v>
      </c>
      <c r="D120" s="136" t="s">
        <v>124</v>
      </c>
      <c r="E120" s="137" t="s">
        <v>108</v>
      </c>
      <c r="F120" s="138" t="s">
        <v>125</v>
      </c>
      <c r="G120" s="139" t="s">
        <v>98</v>
      </c>
      <c r="H120" s="140">
        <v>1</v>
      </c>
      <c r="I120" s="141">
        <v>0</v>
      </c>
      <c r="J120" s="142">
        <f t="shared" si="0"/>
        <v>0</v>
      </c>
      <c r="K120" s="143"/>
      <c r="L120" s="29"/>
      <c r="M120" s="144" t="s">
        <v>1</v>
      </c>
      <c r="N120" s="145" t="s">
        <v>36</v>
      </c>
      <c r="O120" s="57"/>
      <c r="P120" s="146">
        <f t="shared" ref="P120" si="37">O120*H120</f>
        <v>0</v>
      </c>
      <c r="Q120" s="146">
        <v>0</v>
      </c>
      <c r="R120" s="146">
        <f t="shared" ref="R120" si="38">Q120*H120</f>
        <v>0</v>
      </c>
      <c r="S120" s="146">
        <v>0</v>
      </c>
      <c r="T120" s="147">
        <f t="shared" ref="T120" si="39">S120*H120</f>
        <v>0</v>
      </c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R120" s="148" t="s">
        <v>95</v>
      </c>
      <c r="AT120" s="148" t="s">
        <v>97</v>
      </c>
      <c r="AU120" s="148" t="s">
        <v>75</v>
      </c>
      <c r="AY120" s="13" t="s">
        <v>96</v>
      </c>
      <c r="BE120" s="149">
        <f t="shared" ref="BE120" si="40">IF(N120="základná",J120,0)</f>
        <v>0</v>
      </c>
      <c r="BF120" s="149">
        <f t="shared" ref="BF120" si="41">IF(N120="znížená",J120,0)</f>
        <v>0</v>
      </c>
      <c r="BG120" s="149">
        <f t="shared" ref="BG120" si="42">IF(N120="zákl. prenesená",J120,0)</f>
        <v>0</v>
      </c>
      <c r="BH120" s="149">
        <f t="shared" ref="BH120" si="43">IF(N120="zníž. prenesená",J120,0)</f>
        <v>0</v>
      </c>
      <c r="BI120" s="149">
        <f t="shared" ref="BI120" si="44">IF(N120="nulová",J120,0)</f>
        <v>0</v>
      </c>
      <c r="BJ120" s="13" t="s">
        <v>99</v>
      </c>
      <c r="BK120" s="149">
        <f t="shared" ref="BK120" si="45">ROUND(I120*H120,2)</f>
        <v>0</v>
      </c>
      <c r="BL120" s="13" t="s">
        <v>95</v>
      </c>
      <c r="BM120" s="148" t="s">
        <v>101</v>
      </c>
    </row>
    <row r="121" spans="1:65" s="2" customFormat="1" ht="17.100000000000001" customHeight="1" x14ac:dyDescent="0.2">
      <c r="A121" s="151"/>
      <c r="B121" s="135"/>
      <c r="C121" s="136" t="s">
        <v>110</v>
      </c>
      <c r="D121" s="136" t="s">
        <v>124</v>
      </c>
      <c r="E121" s="137" t="s">
        <v>110</v>
      </c>
      <c r="F121" s="138" t="s">
        <v>126</v>
      </c>
      <c r="G121" s="139" t="s">
        <v>98</v>
      </c>
      <c r="H121" s="140">
        <v>1</v>
      </c>
      <c r="I121" s="141">
        <v>0</v>
      </c>
      <c r="J121" s="142">
        <f t="shared" si="0"/>
        <v>0</v>
      </c>
      <c r="K121" s="143"/>
      <c r="L121" s="29"/>
      <c r="M121" s="144" t="s">
        <v>1</v>
      </c>
      <c r="N121" s="145" t="s">
        <v>36</v>
      </c>
      <c r="O121" s="57"/>
      <c r="P121" s="146">
        <f t="shared" ref="P121" si="46">O121*H121</f>
        <v>0</v>
      </c>
      <c r="Q121" s="146">
        <v>0</v>
      </c>
      <c r="R121" s="146">
        <f t="shared" ref="R121" si="47">Q121*H121</f>
        <v>0</v>
      </c>
      <c r="S121" s="146">
        <v>0</v>
      </c>
      <c r="T121" s="147">
        <f t="shared" ref="T121" si="48">S121*H121</f>
        <v>0</v>
      </c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  <c r="AR121" s="148" t="s">
        <v>95</v>
      </c>
      <c r="AT121" s="148" t="s">
        <v>97</v>
      </c>
      <c r="AU121" s="148" t="s">
        <v>75</v>
      </c>
      <c r="AY121" s="13" t="s">
        <v>96</v>
      </c>
      <c r="BE121" s="149">
        <f t="shared" ref="BE121" si="49">IF(N121="základná",J121,0)</f>
        <v>0</v>
      </c>
      <c r="BF121" s="149">
        <f t="shared" ref="BF121" si="50">IF(N121="znížená",J121,0)</f>
        <v>0</v>
      </c>
      <c r="BG121" s="149">
        <f t="shared" ref="BG121" si="51">IF(N121="zákl. prenesená",J121,0)</f>
        <v>0</v>
      </c>
      <c r="BH121" s="149">
        <f t="shared" ref="BH121" si="52">IF(N121="zníž. prenesená",J121,0)</f>
        <v>0</v>
      </c>
      <c r="BI121" s="149">
        <f t="shared" ref="BI121" si="53">IF(N121="nulová",J121,0)</f>
        <v>0</v>
      </c>
      <c r="BJ121" s="13" t="s">
        <v>99</v>
      </c>
      <c r="BK121" s="149">
        <f t="shared" ref="BK121" si="54">ROUND(I121*H121,2)</f>
        <v>0</v>
      </c>
      <c r="BL121" s="13" t="s">
        <v>95</v>
      </c>
      <c r="BM121" s="148" t="s">
        <v>101</v>
      </c>
    </row>
    <row r="122" spans="1:65" s="2" customFormat="1" ht="17.100000000000001" customHeight="1" x14ac:dyDescent="0.2">
      <c r="A122" s="151"/>
      <c r="B122" s="135"/>
      <c r="C122" s="136" t="s">
        <v>112</v>
      </c>
      <c r="D122" s="136" t="s">
        <v>124</v>
      </c>
      <c r="E122" s="137" t="s">
        <v>112</v>
      </c>
      <c r="F122" s="138" t="s">
        <v>127</v>
      </c>
      <c r="G122" s="139" t="s">
        <v>98</v>
      </c>
      <c r="H122" s="140">
        <v>12</v>
      </c>
      <c r="I122" s="141">
        <v>0</v>
      </c>
      <c r="J122" s="142">
        <f t="shared" si="0"/>
        <v>0</v>
      </c>
      <c r="K122" s="143"/>
      <c r="L122" s="29"/>
      <c r="M122" s="144" t="s">
        <v>1</v>
      </c>
      <c r="N122" s="145" t="s">
        <v>36</v>
      </c>
      <c r="O122" s="57"/>
      <c r="P122" s="146">
        <f t="shared" ref="P122" si="55">O122*H122</f>
        <v>0</v>
      </c>
      <c r="Q122" s="146">
        <v>0</v>
      </c>
      <c r="R122" s="146">
        <f t="shared" ref="R122" si="56">Q122*H122</f>
        <v>0</v>
      </c>
      <c r="S122" s="146">
        <v>0</v>
      </c>
      <c r="T122" s="147">
        <f t="shared" ref="T122" si="57">S122*H122</f>
        <v>0</v>
      </c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  <c r="AR122" s="148" t="s">
        <v>95</v>
      </c>
      <c r="AT122" s="148" t="s">
        <v>97</v>
      </c>
      <c r="AU122" s="148" t="s">
        <v>75</v>
      </c>
      <c r="AY122" s="13" t="s">
        <v>96</v>
      </c>
      <c r="BE122" s="149">
        <f t="shared" ref="BE122" si="58">IF(N122="základná",J122,0)</f>
        <v>0</v>
      </c>
      <c r="BF122" s="149">
        <f t="shared" ref="BF122" si="59">IF(N122="znížená",J122,0)</f>
        <v>0</v>
      </c>
      <c r="BG122" s="149">
        <f t="shared" ref="BG122" si="60">IF(N122="zákl. prenesená",J122,0)</f>
        <v>0</v>
      </c>
      <c r="BH122" s="149">
        <f t="shared" ref="BH122" si="61">IF(N122="zníž. prenesená",J122,0)</f>
        <v>0</v>
      </c>
      <c r="BI122" s="149">
        <f t="shared" ref="BI122" si="62">IF(N122="nulová",J122,0)</f>
        <v>0</v>
      </c>
      <c r="BJ122" s="13" t="s">
        <v>99</v>
      </c>
      <c r="BK122" s="149">
        <f t="shared" ref="BK122" si="63">ROUND(I122*H122,2)</f>
        <v>0</v>
      </c>
      <c r="BL122" s="13" t="s">
        <v>95</v>
      </c>
      <c r="BM122" s="148" t="s">
        <v>101</v>
      </c>
    </row>
    <row r="123" spans="1:65" s="2" customFormat="1" ht="17.100000000000001" customHeight="1" x14ac:dyDescent="0.2">
      <c r="A123" s="28"/>
      <c r="B123" s="135"/>
      <c r="C123" s="136" t="s">
        <v>114</v>
      </c>
      <c r="D123" s="136" t="s">
        <v>124</v>
      </c>
      <c r="E123" s="137" t="s">
        <v>114</v>
      </c>
      <c r="F123" s="138" t="s">
        <v>128</v>
      </c>
      <c r="G123" s="139" t="s">
        <v>98</v>
      </c>
      <c r="H123" s="140">
        <v>4</v>
      </c>
      <c r="I123" s="141">
        <v>0</v>
      </c>
      <c r="J123" s="142">
        <f t="shared" si="0"/>
        <v>0</v>
      </c>
      <c r="K123" s="143"/>
      <c r="L123" s="29"/>
      <c r="M123" s="144" t="s">
        <v>1</v>
      </c>
      <c r="N123" s="145" t="s">
        <v>36</v>
      </c>
      <c r="O123" s="57"/>
      <c r="P123" s="146">
        <f t="shared" si="1"/>
        <v>0</v>
      </c>
      <c r="Q123" s="146">
        <v>0</v>
      </c>
      <c r="R123" s="146">
        <f t="shared" si="2"/>
        <v>0</v>
      </c>
      <c r="S123" s="146">
        <v>0</v>
      </c>
      <c r="T123" s="147">
        <f t="shared" si="3"/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48" t="s">
        <v>95</v>
      </c>
      <c r="AT123" s="148" t="s">
        <v>97</v>
      </c>
      <c r="AU123" s="148" t="s">
        <v>75</v>
      </c>
      <c r="AY123" s="13" t="s">
        <v>96</v>
      </c>
      <c r="BE123" s="149">
        <f t="shared" si="4"/>
        <v>0</v>
      </c>
      <c r="BF123" s="149">
        <f t="shared" si="5"/>
        <v>0</v>
      </c>
      <c r="BG123" s="149">
        <f t="shared" si="6"/>
        <v>0</v>
      </c>
      <c r="BH123" s="149">
        <f t="shared" si="7"/>
        <v>0</v>
      </c>
      <c r="BI123" s="149">
        <f t="shared" si="8"/>
        <v>0</v>
      </c>
      <c r="BJ123" s="13" t="s">
        <v>99</v>
      </c>
      <c r="BK123" s="149">
        <f t="shared" si="9"/>
        <v>0</v>
      </c>
      <c r="BL123" s="13" t="s">
        <v>95</v>
      </c>
      <c r="BM123" s="148" t="s">
        <v>103</v>
      </c>
    </row>
    <row r="124" spans="1:65" s="2" customFormat="1" ht="17.100000000000001" customHeight="1" x14ac:dyDescent="0.2">
      <c r="A124" s="151"/>
      <c r="B124" s="135"/>
      <c r="C124" s="136" t="s">
        <v>116</v>
      </c>
      <c r="D124" s="136" t="s">
        <v>124</v>
      </c>
      <c r="E124" s="137" t="s">
        <v>116</v>
      </c>
      <c r="F124" s="138" t="s">
        <v>129</v>
      </c>
      <c r="G124" s="139" t="s">
        <v>98</v>
      </c>
      <c r="H124" s="140">
        <v>1</v>
      </c>
      <c r="I124" s="141">
        <v>0</v>
      </c>
      <c r="J124" s="142">
        <f t="shared" si="0"/>
        <v>0</v>
      </c>
      <c r="K124" s="143"/>
      <c r="L124" s="29"/>
      <c r="M124" s="144" t="s">
        <v>1</v>
      </c>
      <c r="N124" s="145" t="s">
        <v>36</v>
      </c>
      <c r="O124" s="57"/>
      <c r="P124" s="146">
        <f t="shared" ref="P124" si="64">O124*H124</f>
        <v>0</v>
      </c>
      <c r="Q124" s="146">
        <v>0</v>
      </c>
      <c r="R124" s="146">
        <f t="shared" ref="R124" si="65">Q124*H124</f>
        <v>0</v>
      </c>
      <c r="S124" s="146">
        <v>0</v>
      </c>
      <c r="T124" s="147">
        <f t="shared" ref="T124" si="66">S124*H124</f>
        <v>0</v>
      </c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  <c r="AR124" s="148" t="s">
        <v>95</v>
      </c>
      <c r="AT124" s="148" t="s">
        <v>97</v>
      </c>
      <c r="AU124" s="148" t="s">
        <v>75</v>
      </c>
      <c r="AY124" s="13" t="s">
        <v>96</v>
      </c>
      <c r="BE124" s="149">
        <f t="shared" ref="BE124" si="67">IF(N124="základná",J124,0)</f>
        <v>0</v>
      </c>
      <c r="BF124" s="149">
        <f t="shared" ref="BF124" si="68">IF(N124="znížená",J124,0)</f>
        <v>0</v>
      </c>
      <c r="BG124" s="149">
        <f t="shared" ref="BG124" si="69">IF(N124="zákl. prenesená",J124,0)</f>
        <v>0</v>
      </c>
      <c r="BH124" s="149">
        <f t="shared" ref="BH124" si="70">IF(N124="zníž. prenesená",J124,0)</f>
        <v>0</v>
      </c>
      <c r="BI124" s="149">
        <f t="shared" ref="BI124" si="71">IF(N124="nulová",J124,0)</f>
        <v>0</v>
      </c>
      <c r="BJ124" s="13" t="s">
        <v>99</v>
      </c>
      <c r="BK124" s="149">
        <f t="shared" ref="BK124" si="72">ROUND(I124*H124,2)</f>
        <v>0</v>
      </c>
      <c r="BL124" s="13" t="s">
        <v>95</v>
      </c>
      <c r="BM124" s="148" t="s">
        <v>103</v>
      </c>
    </row>
    <row r="125" spans="1:65" s="2" customFormat="1" ht="17.100000000000001" customHeight="1" x14ac:dyDescent="0.2">
      <c r="A125" s="28"/>
      <c r="B125" s="135"/>
      <c r="C125" s="136" t="s">
        <v>118</v>
      </c>
      <c r="D125" s="136" t="s">
        <v>124</v>
      </c>
      <c r="E125" s="137" t="s">
        <v>118</v>
      </c>
      <c r="F125" s="138" t="s">
        <v>130</v>
      </c>
      <c r="G125" s="139" t="s">
        <v>98</v>
      </c>
      <c r="H125" s="140">
        <v>1</v>
      </c>
      <c r="I125" s="141">
        <v>0</v>
      </c>
      <c r="J125" s="142">
        <f t="shared" si="0"/>
        <v>0</v>
      </c>
      <c r="K125" s="143"/>
      <c r="L125" s="29"/>
      <c r="M125" s="144" t="s">
        <v>1</v>
      </c>
      <c r="N125" s="145" t="s">
        <v>36</v>
      </c>
      <c r="O125" s="57"/>
      <c r="P125" s="146">
        <f t="shared" si="1"/>
        <v>0</v>
      </c>
      <c r="Q125" s="146">
        <v>0</v>
      </c>
      <c r="R125" s="146">
        <f t="shared" si="2"/>
        <v>0</v>
      </c>
      <c r="S125" s="146">
        <v>0</v>
      </c>
      <c r="T125" s="147">
        <f t="shared" si="3"/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48" t="s">
        <v>95</v>
      </c>
      <c r="AT125" s="148" t="s">
        <v>97</v>
      </c>
      <c r="AU125" s="148" t="s">
        <v>75</v>
      </c>
      <c r="AY125" s="13" t="s">
        <v>96</v>
      </c>
      <c r="BE125" s="149">
        <f t="shared" si="4"/>
        <v>0</v>
      </c>
      <c r="BF125" s="149">
        <f t="shared" si="5"/>
        <v>0</v>
      </c>
      <c r="BG125" s="149">
        <f t="shared" si="6"/>
        <v>0</v>
      </c>
      <c r="BH125" s="149">
        <f t="shared" si="7"/>
        <v>0</v>
      </c>
      <c r="BI125" s="149">
        <f t="shared" si="8"/>
        <v>0</v>
      </c>
      <c r="BJ125" s="13" t="s">
        <v>99</v>
      </c>
      <c r="BK125" s="149">
        <f t="shared" si="9"/>
        <v>0</v>
      </c>
      <c r="BL125" s="13" t="s">
        <v>95</v>
      </c>
      <c r="BM125" s="148" t="s">
        <v>104</v>
      </c>
    </row>
    <row r="126" spans="1:65" s="2" customFormat="1" ht="17.100000000000001" customHeight="1" x14ac:dyDescent="0.2">
      <c r="A126" s="151"/>
      <c r="B126" s="135"/>
      <c r="C126" s="136" t="s">
        <v>131</v>
      </c>
      <c r="D126" s="136" t="s">
        <v>124</v>
      </c>
      <c r="E126" s="137" t="s">
        <v>131</v>
      </c>
      <c r="F126" s="138" t="s">
        <v>132</v>
      </c>
      <c r="G126" s="139" t="s">
        <v>98</v>
      </c>
      <c r="H126" s="140">
        <v>1</v>
      </c>
      <c r="I126" s="141">
        <v>0</v>
      </c>
      <c r="J126" s="142">
        <f t="shared" si="0"/>
        <v>0</v>
      </c>
      <c r="K126" s="143"/>
      <c r="L126" s="29"/>
      <c r="M126" s="144" t="s">
        <v>1</v>
      </c>
      <c r="N126" s="145" t="s">
        <v>36</v>
      </c>
      <c r="O126" s="57"/>
      <c r="P126" s="146">
        <f t="shared" ref="P126" si="73">O126*H126</f>
        <v>0</v>
      </c>
      <c r="Q126" s="146">
        <v>0</v>
      </c>
      <c r="R126" s="146">
        <f t="shared" ref="R126" si="74">Q126*H126</f>
        <v>0</v>
      </c>
      <c r="S126" s="146">
        <v>0</v>
      </c>
      <c r="T126" s="147">
        <f t="shared" ref="T126" si="75">S126*H126</f>
        <v>0</v>
      </c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R126" s="148" t="s">
        <v>95</v>
      </c>
      <c r="AT126" s="148" t="s">
        <v>97</v>
      </c>
      <c r="AU126" s="148" t="s">
        <v>75</v>
      </c>
      <c r="AY126" s="13" t="s">
        <v>96</v>
      </c>
      <c r="BE126" s="149">
        <f t="shared" ref="BE126" si="76">IF(N126="základná",J126,0)</f>
        <v>0</v>
      </c>
      <c r="BF126" s="149">
        <f t="shared" ref="BF126" si="77">IF(N126="znížená",J126,0)</f>
        <v>0</v>
      </c>
      <c r="BG126" s="149">
        <f t="shared" ref="BG126" si="78">IF(N126="zákl. prenesená",J126,0)</f>
        <v>0</v>
      </c>
      <c r="BH126" s="149">
        <f t="shared" ref="BH126" si="79">IF(N126="zníž. prenesená",J126,0)</f>
        <v>0</v>
      </c>
      <c r="BI126" s="149">
        <f t="shared" ref="BI126" si="80">IF(N126="nulová",J126,0)</f>
        <v>0</v>
      </c>
      <c r="BJ126" s="13" t="s">
        <v>99</v>
      </c>
      <c r="BK126" s="149">
        <f t="shared" ref="BK126" si="81">ROUND(I126*H126,2)</f>
        <v>0</v>
      </c>
      <c r="BL126" s="13" t="s">
        <v>95</v>
      </c>
      <c r="BM126" s="148" t="s">
        <v>104</v>
      </c>
    </row>
    <row r="127" spans="1:65" s="2" customFormat="1" ht="17.100000000000001" customHeight="1" x14ac:dyDescent="0.2">
      <c r="A127" s="151"/>
      <c r="B127" s="135"/>
      <c r="C127" s="136">
        <v>13</v>
      </c>
      <c r="D127" s="136" t="s">
        <v>124</v>
      </c>
      <c r="E127" s="137" t="s">
        <v>133</v>
      </c>
      <c r="F127" s="138" t="s">
        <v>134</v>
      </c>
      <c r="G127" s="139" t="s">
        <v>98</v>
      </c>
      <c r="H127" s="140">
        <v>1</v>
      </c>
      <c r="I127" s="141">
        <v>0</v>
      </c>
      <c r="J127" s="142">
        <f t="shared" si="0"/>
        <v>0</v>
      </c>
      <c r="K127" s="143"/>
      <c r="L127" s="29"/>
      <c r="M127" s="144" t="s">
        <v>1</v>
      </c>
      <c r="N127" s="145" t="s">
        <v>36</v>
      </c>
      <c r="O127" s="57"/>
      <c r="P127" s="146">
        <f t="shared" ref="P127" si="82">O127*H127</f>
        <v>0</v>
      </c>
      <c r="Q127" s="146">
        <v>0</v>
      </c>
      <c r="R127" s="146">
        <f t="shared" ref="R127" si="83">Q127*H127</f>
        <v>0</v>
      </c>
      <c r="S127" s="146">
        <v>0</v>
      </c>
      <c r="T127" s="147">
        <f t="shared" ref="T127" si="84">S127*H127</f>
        <v>0</v>
      </c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R127" s="148" t="s">
        <v>95</v>
      </c>
      <c r="AT127" s="148" t="s">
        <v>97</v>
      </c>
      <c r="AU127" s="148" t="s">
        <v>75</v>
      </c>
      <c r="AY127" s="13" t="s">
        <v>96</v>
      </c>
      <c r="BE127" s="149">
        <f t="shared" ref="BE127" si="85">IF(N127="základná",J127,0)</f>
        <v>0</v>
      </c>
      <c r="BF127" s="149">
        <f t="shared" ref="BF127" si="86">IF(N127="znížená",J127,0)</f>
        <v>0</v>
      </c>
      <c r="BG127" s="149">
        <f t="shared" ref="BG127" si="87">IF(N127="zákl. prenesená",J127,0)</f>
        <v>0</v>
      </c>
      <c r="BH127" s="149">
        <f t="shared" ref="BH127" si="88">IF(N127="zníž. prenesená",J127,0)</f>
        <v>0</v>
      </c>
      <c r="BI127" s="149">
        <f t="shared" ref="BI127" si="89">IF(N127="nulová",J127,0)</f>
        <v>0</v>
      </c>
      <c r="BJ127" s="13" t="s">
        <v>99</v>
      </c>
      <c r="BK127" s="149">
        <f t="shared" ref="BK127" si="90">ROUND(I127*H127,2)</f>
        <v>0</v>
      </c>
      <c r="BL127" s="13" t="s">
        <v>95</v>
      </c>
      <c r="BM127" s="148" t="s">
        <v>104</v>
      </c>
    </row>
    <row r="128" spans="1:65" s="2" customFormat="1" ht="17.100000000000001" customHeight="1" x14ac:dyDescent="0.2">
      <c r="A128" s="28"/>
      <c r="B128" s="135"/>
      <c r="C128" s="136">
        <v>14</v>
      </c>
      <c r="D128" s="136" t="s">
        <v>124</v>
      </c>
      <c r="E128" s="137" t="s">
        <v>135</v>
      </c>
      <c r="F128" s="138" t="s">
        <v>136</v>
      </c>
      <c r="G128" s="139" t="s">
        <v>98</v>
      </c>
      <c r="H128" s="140">
        <v>1</v>
      </c>
      <c r="I128" s="141">
        <v>0</v>
      </c>
      <c r="J128" s="142">
        <f t="shared" si="0"/>
        <v>0</v>
      </c>
      <c r="K128" s="143"/>
      <c r="L128" s="29"/>
      <c r="M128" s="144" t="s">
        <v>1</v>
      </c>
      <c r="N128" s="145" t="s">
        <v>36</v>
      </c>
      <c r="O128" s="57"/>
      <c r="P128" s="146">
        <f t="shared" si="1"/>
        <v>0</v>
      </c>
      <c r="Q128" s="146">
        <v>0</v>
      </c>
      <c r="R128" s="146">
        <f t="shared" si="2"/>
        <v>0</v>
      </c>
      <c r="S128" s="146">
        <v>0</v>
      </c>
      <c r="T128" s="147">
        <f t="shared" si="3"/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48" t="s">
        <v>95</v>
      </c>
      <c r="AT128" s="148" t="s">
        <v>97</v>
      </c>
      <c r="AU128" s="148" t="s">
        <v>75</v>
      </c>
      <c r="AY128" s="13" t="s">
        <v>96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13" t="s">
        <v>99</v>
      </c>
      <c r="BK128" s="149">
        <f t="shared" si="9"/>
        <v>0</v>
      </c>
      <c r="BL128" s="13" t="s">
        <v>95</v>
      </c>
      <c r="BM128" s="148" t="s">
        <v>107</v>
      </c>
    </row>
    <row r="129" spans="1:65" s="2" customFormat="1" ht="17.100000000000001" customHeight="1" x14ac:dyDescent="0.2">
      <c r="A129" s="28"/>
      <c r="B129" s="135"/>
      <c r="C129" s="136">
        <v>15</v>
      </c>
      <c r="D129" s="136" t="s">
        <v>124</v>
      </c>
      <c r="E129" s="137" t="s">
        <v>137</v>
      </c>
      <c r="F129" s="138" t="s">
        <v>138</v>
      </c>
      <c r="G129" s="139" t="s">
        <v>98</v>
      </c>
      <c r="H129" s="140">
        <v>1</v>
      </c>
      <c r="I129" s="141">
        <v>0</v>
      </c>
      <c r="J129" s="142">
        <f t="shared" si="0"/>
        <v>0</v>
      </c>
      <c r="K129" s="143"/>
      <c r="L129" s="29"/>
      <c r="M129" s="144" t="s">
        <v>1</v>
      </c>
      <c r="N129" s="145" t="s">
        <v>36</v>
      </c>
      <c r="O129" s="57"/>
      <c r="P129" s="146">
        <f t="shared" si="1"/>
        <v>0</v>
      </c>
      <c r="Q129" s="146">
        <v>0</v>
      </c>
      <c r="R129" s="146">
        <f t="shared" si="2"/>
        <v>0</v>
      </c>
      <c r="S129" s="146">
        <v>0</v>
      </c>
      <c r="T129" s="147">
        <f t="shared" si="3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48" t="s">
        <v>95</v>
      </c>
      <c r="AT129" s="148" t="s">
        <v>97</v>
      </c>
      <c r="AU129" s="148" t="s">
        <v>75</v>
      </c>
      <c r="AY129" s="13" t="s">
        <v>96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13" t="s">
        <v>99</v>
      </c>
      <c r="BK129" s="149">
        <f t="shared" si="9"/>
        <v>0</v>
      </c>
      <c r="BL129" s="13" t="s">
        <v>95</v>
      </c>
      <c r="BM129" s="148" t="s">
        <v>109</v>
      </c>
    </row>
    <row r="130" spans="1:65" s="2" customFormat="1" ht="17.100000000000001" customHeight="1" x14ac:dyDescent="0.2">
      <c r="A130" s="151"/>
      <c r="B130" s="135"/>
      <c r="C130" s="136">
        <v>16</v>
      </c>
      <c r="D130" s="136" t="s">
        <v>124</v>
      </c>
      <c r="E130" s="137" t="s">
        <v>139</v>
      </c>
      <c r="F130" s="138" t="s">
        <v>138</v>
      </c>
      <c r="G130" s="139" t="s">
        <v>98</v>
      </c>
      <c r="H130" s="140">
        <v>1</v>
      </c>
      <c r="I130" s="141">
        <v>0</v>
      </c>
      <c r="J130" s="142">
        <f t="shared" si="0"/>
        <v>0</v>
      </c>
      <c r="K130" s="143"/>
      <c r="L130" s="29"/>
      <c r="M130" s="144" t="s">
        <v>1</v>
      </c>
      <c r="N130" s="145" t="s">
        <v>36</v>
      </c>
      <c r="O130" s="57"/>
      <c r="P130" s="146">
        <f t="shared" ref="P130" si="91">O130*H130</f>
        <v>0</v>
      </c>
      <c r="Q130" s="146">
        <v>0</v>
      </c>
      <c r="R130" s="146">
        <f t="shared" ref="R130" si="92">Q130*H130</f>
        <v>0</v>
      </c>
      <c r="S130" s="146">
        <v>0</v>
      </c>
      <c r="T130" s="147">
        <f t="shared" ref="T130" si="93">S130*H130</f>
        <v>0</v>
      </c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R130" s="148" t="s">
        <v>95</v>
      </c>
      <c r="AT130" s="148" t="s">
        <v>97</v>
      </c>
      <c r="AU130" s="148" t="s">
        <v>75</v>
      </c>
      <c r="AY130" s="13" t="s">
        <v>96</v>
      </c>
      <c r="BE130" s="149">
        <f t="shared" ref="BE130" si="94">IF(N130="základná",J130,0)</f>
        <v>0</v>
      </c>
      <c r="BF130" s="149">
        <f t="shared" ref="BF130" si="95">IF(N130="znížená",J130,0)</f>
        <v>0</v>
      </c>
      <c r="BG130" s="149">
        <f t="shared" ref="BG130" si="96">IF(N130="zákl. prenesená",J130,0)</f>
        <v>0</v>
      </c>
      <c r="BH130" s="149">
        <f t="shared" ref="BH130" si="97">IF(N130="zníž. prenesená",J130,0)</f>
        <v>0</v>
      </c>
      <c r="BI130" s="149">
        <f t="shared" ref="BI130" si="98">IF(N130="nulová",J130,0)</f>
        <v>0</v>
      </c>
      <c r="BJ130" s="13" t="s">
        <v>99</v>
      </c>
      <c r="BK130" s="149">
        <f t="shared" ref="BK130" si="99">ROUND(I130*H130,2)</f>
        <v>0</v>
      </c>
      <c r="BL130" s="13" t="s">
        <v>95</v>
      </c>
      <c r="BM130" s="148" t="s">
        <v>109</v>
      </c>
    </row>
    <row r="131" spans="1:65" s="2" customFormat="1" ht="17.100000000000001" customHeight="1" x14ac:dyDescent="0.2">
      <c r="A131" s="28"/>
      <c r="B131" s="135"/>
      <c r="C131" s="136">
        <v>17</v>
      </c>
      <c r="D131" s="136" t="s">
        <v>124</v>
      </c>
      <c r="E131" s="137" t="s">
        <v>140</v>
      </c>
      <c r="F131" s="138" t="s">
        <v>134</v>
      </c>
      <c r="G131" s="139" t="s">
        <v>98</v>
      </c>
      <c r="H131" s="140">
        <v>1</v>
      </c>
      <c r="I131" s="141">
        <v>0</v>
      </c>
      <c r="J131" s="142">
        <f t="shared" si="0"/>
        <v>0</v>
      </c>
      <c r="K131" s="143"/>
      <c r="L131" s="29"/>
      <c r="M131" s="144" t="s">
        <v>1</v>
      </c>
      <c r="N131" s="145" t="s">
        <v>36</v>
      </c>
      <c r="O131" s="57"/>
      <c r="P131" s="146">
        <f t="shared" si="1"/>
        <v>0</v>
      </c>
      <c r="Q131" s="146">
        <v>0</v>
      </c>
      <c r="R131" s="146">
        <f t="shared" si="2"/>
        <v>0</v>
      </c>
      <c r="S131" s="146">
        <v>0</v>
      </c>
      <c r="T131" s="147">
        <f t="shared" si="3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48" t="s">
        <v>95</v>
      </c>
      <c r="AT131" s="148" t="s">
        <v>97</v>
      </c>
      <c r="AU131" s="148" t="s">
        <v>75</v>
      </c>
      <c r="AY131" s="13" t="s">
        <v>96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13" t="s">
        <v>99</v>
      </c>
      <c r="BK131" s="149">
        <f t="shared" si="9"/>
        <v>0</v>
      </c>
      <c r="BL131" s="13" t="s">
        <v>95</v>
      </c>
      <c r="BM131" s="148" t="s">
        <v>111</v>
      </c>
    </row>
    <row r="132" spans="1:65" s="2" customFormat="1" ht="17.100000000000001" customHeight="1" x14ac:dyDescent="0.2">
      <c r="A132" s="28"/>
      <c r="B132" s="135"/>
      <c r="C132" s="136">
        <v>18</v>
      </c>
      <c r="D132" s="136" t="s">
        <v>124</v>
      </c>
      <c r="E132" s="137" t="s">
        <v>141</v>
      </c>
      <c r="F132" s="138" t="s">
        <v>142</v>
      </c>
      <c r="G132" s="139" t="s">
        <v>98</v>
      </c>
      <c r="H132" s="140">
        <v>1</v>
      </c>
      <c r="I132" s="141">
        <v>0</v>
      </c>
      <c r="J132" s="142">
        <f t="shared" si="0"/>
        <v>0</v>
      </c>
      <c r="K132" s="143"/>
      <c r="L132" s="29"/>
      <c r="M132" s="144" t="s">
        <v>1</v>
      </c>
      <c r="N132" s="145" t="s">
        <v>36</v>
      </c>
      <c r="O132" s="57"/>
      <c r="P132" s="146">
        <f t="shared" si="1"/>
        <v>0</v>
      </c>
      <c r="Q132" s="146">
        <v>0</v>
      </c>
      <c r="R132" s="146">
        <f t="shared" si="2"/>
        <v>0</v>
      </c>
      <c r="S132" s="146">
        <v>0</v>
      </c>
      <c r="T132" s="147">
        <f t="shared" si="3"/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48" t="s">
        <v>95</v>
      </c>
      <c r="AT132" s="148" t="s">
        <v>97</v>
      </c>
      <c r="AU132" s="148" t="s">
        <v>75</v>
      </c>
      <c r="AY132" s="13" t="s">
        <v>96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13" t="s">
        <v>99</v>
      </c>
      <c r="BK132" s="149">
        <f t="shared" si="9"/>
        <v>0</v>
      </c>
      <c r="BL132" s="13" t="s">
        <v>95</v>
      </c>
      <c r="BM132" s="148" t="s">
        <v>113</v>
      </c>
    </row>
    <row r="133" spans="1:65" s="2" customFormat="1" ht="17.100000000000001" customHeight="1" x14ac:dyDescent="0.2">
      <c r="A133" s="151"/>
      <c r="B133" s="135"/>
      <c r="C133" s="136">
        <v>19</v>
      </c>
      <c r="D133" s="136" t="s">
        <v>124</v>
      </c>
      <c r="E133" s="137" t="s">
        <v>143</v>
      </c>
      <c r="F133" s="138" t="s">
        <v>144</v>
      </c>
      <c r="G133" s="139" t="s">
        <v>98</v>
      </c>
      <c r="H133" s="140">
        <v>2</v>
      </c>
      <c r="I133" s="141">
        <v>0</v>
      </c>
      <c r="J133" s="142">
        <f t="shared" si="0"/>
        <v>0</v>
      </c>
      <c r="K133" s="143"/>
      <c r="L133" s="29"/>
      <c r="M133" s="144" t="s">
        <v>1</v>
      </c>
      <c r="N133" s="145" t="s">
        <v>36</v>
      </c>
      <c r="O133" s="57"/>
      <c r="P133" s="146">
        <f t="shared" ref="P133" si="100">O133*H133</f>
        <v>0</v>
      </c>
      <c r="Q133" s="146">
        <v>0</v>
      </c>
      <c r="R133" s="146">
        <f t="shared" ref="R133" si="101">Q133*H133</f>
        <v>0</v>
      </c>
      <c r="S133" s="146">
        <v>0</v>
      </c>
      <c r="T133" s="147">
        <f t="shared" ref="T133" si="102">S133*H133</f>
        <v>0</v>
      </c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  <c r="AR133" s="148" t="s">
        <v>95</v>
      </c>
      <c r="AT133" s="148" t="s">
        <v>97</v>
      </c>
      <c r="AU133" s="148" t="s">
        <v>75</v>
      </c>
      <c r="AY133" s="13" t="s">
        <v>96</v>
      </c>
      <c r="BE133" s="149">
        <f t="shared" ref="BE133" si="103">IF(N133="základná",J133,0)</f>
        <v>0</v>
      </c>
      <c r="BF133" s="149">
        <f t="shared" ref="BF133" si="104">IF(N133="znížená",J133,0)</f>
        <v>0</v>
      </c>
      <c r="BG133" s="149">
        <f t="shared" ref="BG133" si="105">IF(N133="zákl. prenesená",J133,0)</f>
        <v>0</v>
      </c>
      <c r="BH133" s="149">
        <f t="shared" ref="BH133" si="106">IF(N133="zníž. prenesená",J133,0)</f>
        <v>0</v>
      </c>
      <c r="BI133" s="149">
        <f t="shared" ref="BI133" si="107">IF(N133="nulová",J133,0)</f>
        <v>0</v>
      </c>
      <c r="BJ133" s="13" t="s">
        <v>99</v>
      </c>
      <c r="BK133" s="149">
        <f t="shared" ref="BK133" si="108">ROUND(I133*H133,2)</f>
        <v>0</v>
      </c>
      <c r="BL133" s="13" t="s">
        <v>95</v>
      </c>
      <c r="BM133" s="148" t="s">
        <v>113</v>
      </c>
    </row>
    <row r="134" spans="1:65" s="2" customFormat="1" ht="17.100000000000001" customHeight="1" x14ac:dyDescent="0.2">
      <c r="A134" s="151"/>
      <c r="B134" s="135"/>
      <c r="C134" s="136">
        <v>20</v>
      </c>
      <c r="D134" s="136" t="s">
        <v>145</v>
      </c>
      <c r="E134" s="137" t="s">
        <v>75</v>
      </c>
      <c r="F134" s="138" t="s">
        <v>146</v>
      </c>
      <c r="G134" s="139" t="s">
        <v>98</v>
      </c>
      <c r="H134" s="140">
        <v>17</v>
      </c>
      <c r="I134" s="141">
        <v>0</v>
      </c>
      <c r="J134" s="142">
        <f t="shared" si="0"/>
        <v>0</v>
      </c>
      <c r="K134" s="143"/>
      <c r="L134" s="29"/>
      <c r="M134" s="144" t="s">
        <v>1</v>
      </c>
      <c r="N134" s="145" t="s">
        <v>36</v>
      </c>
      <c r="O134" s="57"/>
      <c r="P134" s="146">
        <f t="shared" ref="P134" si="109">O134*H134</f>
        <v>0</v>
      </c>
      <c r="Q134" s="146">
        <v>0</v>
      </c>
      <c r="R134" s="146">
        <f t="shared" ref="R134" si="110">Q134*H134</f>
        <v>0</v>
      </c>
      <c r="S134" s="146">
        <v>0</v>
      </c>
      <c r="T134" s="147">
        <f t="shared" ref="T134" si="111">S134*H134</f>
        <v>0</v>
      </c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/>
      <c r="AR134" s="148" t="s">
        <v>95</v>
      </c>
      <c r="AT134" s="148" t="s">
        <v>97</v>
      </c>
      <c r="AU134" s="148" t="s">
        <v>75</v>
      </c>
      <c r="AY134" s="13" t="s">
        <v>96</v>
      </c>
      <c r="BE134" s="149">
        <f t="shared" ref="BE134" si="112">IF(N134="základná",J134,0)</f>
        <v>0</v>
      </c>
      <c r="BF134" s="149">
        <f t="shared" ref="BF134" si="113">IF(N134="znížená",J134,0)</f>
        <v>0</v>
      </c>
      <c r="BG134" s="149">
        <f t="shared" ref="BG134" si="114">IF(N134="zákl. prenesená",J134,0)</f>
        <v>0</v>
      </c>
      <c r="BH134" s="149">
        <f t="shared" ref="BH134" si="115">IF(N134="zníž. prenesená",J134,0)</f>
        <v>0</v>
      </c>
      <c r="BI134" s="149">
        <f t="shared" ref="BI134" si="116">IF(N134="nulová",J134,0)</f>
        <v>0</v>
      </c>
      <c r="BJ134" s="13" t="s">
        <v>99</v>
      </c>
      <c r="BK134" s="149">
        <f t="shared" ref="BK134" si="117">ROUND(I134*H134,2)</f>
        <v>0</v>
      </c>
      <c r="BL134" s="13" t="s">
        <v>95</v>
      </c>
      <c r="BM134" s="148" t="s">
        <v>113</v>
      </c>
    </row>
    <row r="135" spans="1:65" s="2" customFormat="1" ht="17.100000000000001" customHeight="1" x14ac:dyDescent="0.2">
      <c r="A135" s="151"/>
      <c r="B135" s="135"/>
      <c r="C135" s="136">
        <v>21</v>
      </c>
      <c r="D135" s="136" t="s">
        <v>145</v>
      </c>
      <c r="E135" s="137" t="s">
        <v>99</v>
      </c>
      <c r="F135" s="138" t="s">
        <v>147</v>
      </c>
      <c r="G135" s="139" t="s">
        <v>98</v>
      </c>
      <c r="H135" s="140">
        <v>12</v>
      </c>
      <c r="I135" s="141">
        <v>0</v>
      </c>
      <c r="J135" s="142">
        <f t="shared" si="0"/>
        <v>0</v>
      </c>
      <c r="K135" s="143"/>
      <c r="L135" s="29"/>
      <c r="M135" s="144" t="s">
        <v>1</v>
      </c>
      <c r="N135" s="145" t="s">
        <v>36</v>
      </c>
      <c r="O135" s="57"/>
      <c r="P135" s="146">
        <f t="shared" ref="P135" si="118">O135*H135</f>
        <v>0</v>
      </c>
      <c r="Q135" s="146">
        <v>0</v>
      </c>
      <c r="R135" s="146">
        <f t="shared" ref="R135" si="119">Q135*H135</f>
        <v>0</v>
      </c>
      <c r="S135" s="146">
        <v>0</v>
      </c>
      <c r="T135" s="147">
        <f t="shared" ref="T135" si="120">S135*H135</f>
        <v>0</v>
      </c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R135" s="148" t="s">
        <v>95</v>
      </c>
      <c r="AT135" s="148" t="s">
        <v>97</v>
      </c>
      <c r="AU135" s="148" t="s">
        <v>75</v>
      </c>
      <c r="AY135" s="13" t="s">
        <v>96</v>
      </c>
      <c r="BE135" s="149">
        <f t="shared" ref="BE135" si="121">IF(N135="základná",J135,0)</f>
        <v>0</v>
      </c>
      <c r="BF135" s="149">
        <f t="shared" ref="BF135" si="122">IF(N135="znížená",J135,0)</f>
        <v>0</v>
      </c>
      <c r="BG135" s="149">
        <f t="shared" ref="BG135" si="123">IF(N135="zákl. prenesená",J135,0)</f>
        <v>0</v>
      </c>
      <c r="BH135" s="149">
        <f t="shared" ref="BH135" si="124">IF(N135="zníž. prenesená",J135,0)</f>
        <v>0</v>
      </c>
      <c r="BI135" s="149">
        <f t="shared" ref="BI135" si="125">IF(N135="nulová",J135,0)</f>
        <v>0</v>
      </c>
      <c r="BJ135" s="13" t="s">
        <v>99</v>
      </c>
      <c r="BK135" s="149">
        <f t="shared" ref="BK135" si="126">ROUND(I135*H135,2)</f>
        <v>0</v>
      </c>
      <c r="BL135" s="13" t="s">
        <v>95</v>
      </c>
      <c r="BM135" s="148" t="s">
        <v>113</v>
      </c>
    </row>
    <row r="136" spans="1:65" s="2" customFormat="1" ht="24" x14ac:dyDescent="0.2">
      <c r="A136" s="151"/>
      <c r="B136" s="135"/>
      <c r="C136" s="136">
        <v>22</v>
      </c>
      <c r="D136" s="136" t="s">
        <v>145</v>
      </c>
      <c r="E136" s="137" t="s">
        <v>102</v>
      </c>
      <c r="F136" s="138" t="s">
        <v>148</v>
      </c>
      <c r="G136" s="139" t="s">
        <v>98</v>
      </c>
      <c r="H136" s="140">
        <v>2</v>
      </c>
      <c r="I136" s="141">
        <v>0</v>
      </c>
      <c r="J136" s="142">
        <f t="shared" si="0"/>
        <v>0</v>
      </c>
      <c r="K136" s="143"/>
      <c r="L136" s="29"/>
      <c r="M136" s="144" t="s">
        <v>1</v>
      </c>
      <c r="N136" s="145" t="s">
        <v>36</v>
      </c>
      <c r="O136" s="57"/>
      <c r="P136" s="146">
        <f t="shared" ref="P136" si="127">O136*H136</f>
        <v>0</v>
      </c>
      <c r="Q136" s="146">
        <v>0</v>
      </c>
      <c r="R136" s="146">
        <f t="shared" ref="R136" si="128">Q136*H136</f>
        <v>0</v>
      </c>
      <c r="S136" s="146">
        <v>0</v>
      </c>
      <c r="T136" s="147">
        <f t="shared" ref="T136" si="129">S136*H136</f>
        <v>0</v>
      </c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/>
      <c r="AR136" s="148" t="s">
        <v>95</v>
      </c>
      <c r="AT136" s="148" t="s">
        <v>97</v>
      </c>
      <c r="AU136" s="148" t="s">
        <v>75</v>
      </c>
      <c r="AY136" s="13" t="s">
        <v>96</v>
      </c>
      <c r="BE136" s="149">
        <f t="shared" ref="BE136" si="130">IF(N136="základná",J136,0)</f>
        <v>0</v>
      </c>
      <c r="BF136" s="149">
        <f t="shared" ref="BF136" si="131">IF(N136="znížená",J136,0)</f>
        <v>0</v>
      </c>
      <c r="BG136" s="149">
        <f t="shared" ref="BG136" si="132">IF(N136="zákl. prenesená",J136,0)</f>
        <v>0</v>
      </c>
      <c r="BH136" s="149">
        <f t="shared" ref="BH136" si="133">IF(N136="zníž. prenesená",J136,0)</f>
        <v>0</v>
      </c>
      <c r="BI136" s="149">
        <f t="shared" ref="BI136" si="134">IF(N136="nulová",J136,0)</f>
        <v>0</v>
      </c>
      <c r="BJ136" s="13" t="s">
        <v>99</v>
      </c>
      <c r="BK136" s="149">
        <f t="shared" ref="BK136" si="135">ROUND(I136*H136,2)</f>
        <v>0</v>
      </c>
      <c r="BL136" s="13" t="s">
        <v>95</v>
      </c>
      <c r="BM136" s="148" t="s">
        <v>113</v>
      </c>
    </row>
    <row r="137" spans="1:65" s="2" customFormat="1" ht="24" x14ac:dyDescent="0.2">
      <c r="A137" s="151"/>
      <c r="B137" s="135"/>
      <c r="C137" s="136">
        <v>23</v>
      </c>
      <c r="D137" s="136" t="s">
        <v>145</v>
      </c>
      <c r="E137" s="137" t="s">
        <v>95</v>
      </c>
      <c r="F137" s="138" t="s">
        <v>149</v>
      </c>
      <c r="G137" s="139" t="s">
        <v>98</v>
      </c>
      <c r="H137" s="140">
        <v>2</v>
      </c>
      <c r="I137" s="141">
        <v>0</v>
      </c>
      <c r="J137" s="142">
        <f t="shared" si="0"/>
        <v>0</v>
      </c>
      <c r="K137" s="143"/>
      <c r="L137" s="29"/>
      <c r="M137" s="144" t="s">
        <v>1</v>
      </c>
      <c r="N137" s="145" t="s">
        <v>36</v>
      </c>
      <c r="O137" s="57"/>
      <c r="P137" s="146">
        <f t="shared" ref="P137" si="136">O137*H137</f>
        <v>0</v>
      </c>
      <c r="Q137" s="146">
        <v>0</v>
      </c>
      <c r="R137" s="146">
        <f t="shared" ref="R137" si="137">Q137*H137</f>
        <v>0</v>
      </c>
      <c r="S137" s="146">
        <v>0</v>
      </c>
      <c r="T137" s="147">
        <f t="shared" ref="T137" si="138">S137*H137</f>
        <v>0</v>
      </c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  <c r="AR137" s="148" t="s">
        <v>95</v>
      </c>
      <c r="AT137" s="148" t="s">
        <v>97</v>
      </c>
      <c r="AU137" s="148" t="s">
        <v>75</v>
      </c>
      <c r="AY137" s="13" t="s">
        <v>96</v>
      </c>
      <c r="BE137" s="149">
        <f t="shared" ref="BE137" si="139">IF(N137="základná",J137,0)</f>
        <v>0</v>
      </c>
      <c r="BF137" s="149">
        <f t="shared" ref="BF137" si="140">IF(N137="znížená",J137,0)</f>
        <v>0</v>
      </c>
      <c r="BG137" s="149">
        <f t="shared" ref="BG137" si="141">IF(N137="zákl. prenesená",J137,0)</f>
        <v>0</v>
      </c>
      <c r="BH137" s="149">
        <f t="shared" ref="BH137" si="142">IF(N137="zníž. prenesená",J137,0)</f>
        <v>0</v>
      </c>
      <c r="BI137" s="149">
        <f t="shared" ref="BI137" si="143">IF(N137="nulová",J137,0)</f>
        <v>0</v>
      </c>
      <c r="BJ137" s="13" t="s">
        <v>99</v>
      </c>
      <c r="BK137" s="149">
        <f t="shared" ref="BK137" si="144">ROUND(I137*H137,2)</f>
        <v>0</v>
      </c>
      <c r="BL137" s="13" t="s">
        <v>95</v>
      </c>
      <c r="BM137" s="148" t="s">
        <v>113</v>
      </c>
    </row>
    <row r="138" spans="1:65" s="2" customFormat="1" ht="24" x14ac:dyDescent="0.2">
      <c r="A138" s="151"/>
      <c r="B138" s="135"/>
      <c r="C138" s="136">
        <v>24</v>
      </c>
      <c r="D138" s="136" t="s">
        <v>145</v>
      </c>
      <c r="E138" s="137" t="s">
        <v>105</v>
      </c>
      <c r="F138" s="138" t="s">
        <v>150</v>
      </c>
      <c r="G138" s="139" t="s">
        <v>98</v>
      </c>
      <c r="H138" s="140">
        <v>3</v>
      </c>
      <c r="I138" s="141">
        <v>0</v>
      </c>
      <c r="J138" s="142">
        <f t="shared" si="0"/>
        <v>0</v>
      </c>
      <c r="K138" s="143"/>
      <c r="L138" s="29"/>
      <c r="M138" s="144" t="s">
        <v>1</v>
      </c>
      <c r="N138" s="145" t="s">
        <v>36</v>
      </c>
      <c r="O138" s="57"/>
      <c r="P138" s="146">
        <f t="shared" ref="P138" si="145">O138*H138</f>
        <v>0</v>
      </c>
      <c r="Q138" s="146">
        <v>0</v>
      </c>
      <c r="R138" s="146">
        <f t="shared" ref="R138" si="146">Q138*H138</f>
        <v>0</v>
      </c>
      <c r="S138" s="146">
        <v>0</v>
      </c>
      <c r="T138" s="147">
        <f t="shared" ref="T138" si="147">S138*H138</f>
        <v>0</v>
      </c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/>
      <c r="AR138" s="148" t="s">
        <v>95</v>
      </c>
      <c r="AT138" s="148" t="s">
        <v>97</v>
      </c>
      <c r="AU138" s="148" t="s">
        <v>75</v>
      </c>
      <c r="AY138" s="13" t="s">
        <v>96</v>
      </c>
      <c r="BE138" s="149">
        <f t="shared" ref="BE138" si="148">IF(N138="základná",J138,0)</f>
        <v>0</v>
      </c>
      <c r="BF138" s="149">
        <f t="shared" ref="BF138" si="149">IF(N138="znížená",J138,0)</f>
        <v>0</v>
      </c>
      <c r="BG138" s="149">
        <f t="shared" ref="BG138" si="150">IF(N138="zákl. prenesená",J138,0)</f>
        <v>0</v>
      </c>
      <c r="BH138" s="149">
        <f t="shared" ref="BH138" si="151">IF(N138="zníž. prenesená",J138,0)</f>
        <v>0</v>
      </c>
      <c r="BI138" s="149">
        <f t="shared" ref="BI138" si="152">IF(N138="nulová",J138,0)</f>
        <v>0</v>
      </c>
      <c r="BJ138" s="13" t="s">
        <v>99</v>
      </c>
      <c r="BK138" s="149">
        <f t="shared" ref="BK138" si="153">ROUND(I138*H138,2)</f>
        <v>0</v>
      </c>
      <c r="BL138" s="13" t="s">
        <v>95</v>
      </c>
      <c r="BM138" s="148" t="s">
        <v>113</v>
      </c>
    </row>
    <row r="139" spans="1:65" s="2" customFormat="1" ht="17.100000000000001" customHeight="1" x14ac:dyDescent="0.2">
      <c r="A139" s="151"/>
      <c r="B139" s="135"/>
      <c r="C139" s="136">
        <v>25</v>
      </c>
      <c r="D139" s="136" t="s">
        <v>145</v>
      </c>
      <c r="E139" s="137" t="s">
        <v>108</v>
      </c>
      <c r="F139" s="138" t="s">
        <v>151</v>
      </c>
      <c r="G139" s="139" t="s">
        <v>98</v>
      </c>
      <c r="H139" s="140">
        <v>1</v>
      </c>
      <c r="I139" s="141">
        <v>0</v>
      </c>
      <c r="J139" s="142">
        <f t="shared" si="0"/>
        <v>0</v>
      </c>
      <c r="K139" s="143"/>
      <c r="L139" s="29"/>
      <c r="M139" s="144" t="s">
        <v>1</v>
      </c>
      <c r="N139" s="145" t="s">
        <v>36</v>
      </c>
      <c r="O139" s="57"/>
      <c r="P139" s="146">
        <f t="shared" ref="P139" si="154">O139*H139</f>
        <v>0</v>
      </c>
      <c r="Q139" s="146">
        <v>0</v>
      </c>
      <c r="R139" s="146">
        <f t="shared" ref="R139" si="155">Q139*H139</f>
        <v>0</v>
      </c>
      <c r="S139" s="146">
        <v>0</v>
      </c>
      <c r="T139" s="147">
        <f t="shared" ref="T139" si="156">S139*H139</f>
        <v>0</v>
      </c>
      <c r="U139" s="151"/>
      <c r="V139" s="151"/>
      <c r="W139" s="151"/>
      <c r="X139" s="151"/>
      <c r="Y139" s="151"/>
      <c r="Z139" s="151"/>
      <c r="AA139" s="151"/>
      <c r="AB139" s="151"/>
      <c r="AC139" s="151"/>
      <c r="AD139" s="151"/>
      <c r="AE139" s="151"/>
      <c r="AR139" s="148" t="s">
        <v>95</v>
      </c>
      <c r="AT139" s="148" t="s">
        <v>97</v>
      </c>
      <c r="AU139" s="148" t="s">
        <v>75</v>
      </c>
      <c r="AY139" s="13" t="s">
        <v>96</v>
      </c>
      <c r="BE139" s="149">
        <f t="shared" ref="BE139" si="157">IF(N139="základná",J139,0)</f>
        <v>0</v>
      </c>
      <c r="BF139" s="149">
        <f t="shared" ref="BF139" si="158">IF(N139="znížená",J139,0)</f>
        <v>0</v>
      </c>
      <c r="BG139" s="149">
        <f t="shared" ref="BG139" si="159">IF(N139="zákl. prenesená",J139,0)</f>
        <v>0</v>
      </c>
      <c r="BH139" s="149">
        <f t="shared" ref="BH139" si="160">IF(N139="zníž. prenesená",J139,0)</f>
        <v>0</v>
      </c>
      <c r="BI139" s="149">
        <f t="shared" ref="BI139" si="161">IF(N139="nulová",J139,0)</f>
        <v>0</v>
      </c>
      <c r="BJ139" s="13" t="s">
        <v>99</v>
      </c>
      <c r="BK139" s="149">
        <f t="shared" ref="BK139" si="162">ROUND(I139*H139,2)</f>
        <v>0</v>
      </c>
      <c r="BL139" s="13" t="s">
        <v>95</v>
      </c>
      <c r="BM139" s="148" t="s">
        <v>113</v>
      </c>
    </row>
    <row r="140" spans="1:65" s="2" customFormat="1" ht="27" customHeight="1" x14ac:dyDescent="0.2">
      <c r="A140" s="28"/>
      <c r="B140" s="135"/>
      <c r="C140" s="136">
        <v>26</v>
      </c>
      <c r="D140" s="136" t="s">
        <v>145</v>
      </c>
      <c r="E140" s="137" t="s">
        <v>110</v>
      </c>
      <c r="F140" s="138" t="s">
        <v>152</v>
      </c>
      <c r="G140" s="139" t="s">
        <v>98</v>
      </c>
      <c r="H140" s="140">
        <v>1</v>
      </c>
      <c r="I140" s="141">
        <v>0</v>
      </c>
      <c r="J140" s="142">
        <f t="shared" si="0"/>
        <v>0</v>
      </c>
      <c r="K140" s="143"/>
      <c r="L140" s="29"/>
      <c r="M140" s="144" t="s">
        <v>1</v>
      </c>
      <c r="N140" s="145" t="s">
        <v>36</v>
      </c>
      <c r="O140" s="57"/>
      <c r="P140" s="146">
        <f t="shared" si="1"/>
        <v>0</v>
      </c>
      <c r="Q140" s="146">
        <v>0</v>
      </c>
      <c r="R140" s="146">
        <f t="shared" si="2"/>
        <v>0</v>
      </c>
      <c r="S140" s="146">
        <v>0</v>
      </c>
      <c r="T140" s="147">
        <f t="shared" si="3"/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48" t="s">
        <v>95</v>
      </c>
      <c r="AT140" s="148" t="s">
        <v>97</v>
      </c>
      <c r="AU140" s="148" t="s">
        <v>75</v>
      </c>
      <c r="AY140" s="13" t="s">
        <v>96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3" t="s">
        <v>99</v>
      </c>
      <c r="BK140" s="149">
        <f t="shared" si="9"/>
        <v>0</v>
      </c>
      <c r="BL140" s="13" t="s">
        <v>95</v>
      </c>
      <c r="BM140" s="148" t="s">
        <v>115</v>
      </c>
    </row>
    <row r="141" spans="1:65" s="2" customFormat="1" ht="27" customHeight="1" x14ac:dyDescent="0.2">
      <c r="A141" s="151"/>
      <c r="B141" s="135"/>
      <c r="C141" s="136">
        <v>27</v>
      </c>
      <c r="D141" s="136" t="s">
        <v>153</v>
      </c>
      <c r="E141" s="137" t="s">
        <v>75</v>
      </c>
      <c r="F141" s="138" t="s">
        <v>154</v>
      </c>
      <c r="G141" s="139" t="s">
        <v>98</v>
      </c>
      <c r="H141" s="140">
        <v>2</v>
      </c>
      <c r="I141" s="141">
        <v>0</v>
      </c>
      <c r="J141" s="142">
        <f t="shared" si="0"/>
        <v>0</v>
      </c>
      <c r="K141" s="143"/>
      <c r="L141" s="29"/>
      <c r="M141" s="144" t="s">
        <v>1</v>
      </c>
      <c r="N141" s="145" t="s">
        <v>36</v>
      </c>
      <c r="O141" s="57"/>
      <c r="P141" s="146">
        <f t="shared" ref="P141" si="163">O141*H141</f>
        <v>0</v>
      </c>
      <c r="Q141" s="146">
        <v>0</v>
      </c>
      <c r="R141" s="146">
        <f t="shared" ref="R141" si="164">Q141*H141</f>
        <v>0</v>
      </c>
      <c r="S141" s="146">
        <v>0</v>
      </c>
      <c r="T141" s="147">
        <f t="shared" ref="T141" si="165">S141*H141</f>
        <v>0</v>
      </c>
      <c r="U141" s="151"/>
      <c r="V141" s="151"/>
      <c r="W141" s="151"/>
      <c r="X141" s="151"/>
      <c r="Y141" s="151"/>
      <c r="Z141" s="151"/>
      <c r="AA141" s="151"/>
      <c r="AB141" s="151"/>
      <c r="AC141" s="151"/>
      <c r="AD141" s="151"/>
      <c r="AE141" s="151"/>
      <c r="AR141" s="148" t="s">
        <v>95</v>
      </c>
      <c r="AT141" s="148" t="s">
        <v>97</v>
      </c>
      <c r="AU141" s="148" t="s">
        <v>75</v>
      </c>
      <c r="AY141" s="13" t="s">
        <v>96</v>
      </c>
      <c r="BE141" s="149">
        <f t="shared" ref="BE141" si="166">IF(N141="základná",J141,0)</f>
        <v>0</v>
      </c>
      <c r="BF141" s="149">
        <f t="shared" ref="BF141" si="167">IF(N141="znížená",J141,0)</f>
        <v>0</v>
      </c>
      <c r="BG141" s="149">
        <f t="shared" ref="BG141" si="168">IF(N141="zákl. prenesená",J141,0)</f>
        <v>0</v>
      </c>
      <c r="BH141" s="149">
        <f t="shared" ref="BH141" si="169">IF(N141="zníž. prenesená",J141,0)</f>
        <v>0</v>
      </c>
      <c r="BI141" s="149">
        <f t="shared" ref="BI141" si="170">IF(N141="nulová",J141,0)</f>
        <v>0</v>
      </c>
      <c r="BJ141" s="13" t="s">
        <v>99</v>
      </c>
      <c r="BK141" s="149">
        <f t="shared" ref="BK141" si="171">ROUND(I141*H141,2)</f>
        <v>0</v>
      </c>
      <c r="BL141" s="13" t="s">
        <v>95</v>
      </c>
      <c r="BM141" s="148" t="s">
        <v>115</v>
      </c>
    </row>
    <row r="142" spans="1:65" s="2" customFormat="1" ht="27.75" customHeight="1" x14ac:dyDescent="0.2">
      <c r="A142" s="28"/>
      <c r="B142" s="135"/>
      <c r="C142" s="136">
        <v>28</v>
      </c>
      <c r="D142" s="136" t="s">
        <v>155</v>
      </c>
      <c r="E142" s="137" t="s">
        <v>75</v>
      </c>
      <c r="F142" s="138" t="s">
        <v>156</v>
      </c>
      <c r="G142" s="139" t="s">
        <v>98</v>
      </c>
      <c r="H142" s="140">
        <v>1</v>
      </c>
      <c r="I142" s="141">
        <v>0</v>
      </c>
      <c r="J142" s="142">
        <f t="shared" si="0"/>
        <v>0</v>
      </c>
      <c r="K142" s="143"/>
      <c r="L142" s="29"/>
      <c r="M142" s="144" t="s">
        <v>1</v>
      </c>
      <c r="N142" s="145" t="s">
        <v>36</v>
      </c>
      <c r="O142" s="57"/>
      <c r="P142" s="146">
        <f t="shared" si="1"/>
        <v>0</v>
      </c>
      <c r="Q142" s="146">
        <v>0</v>
      </c>
      <c r="R142" s="146">
        <f t="shared" si="2"/>
        <v>0</v>
      </c>
      <c r="S142" s="146">
        <v>0</v>
      </c>
      <c r="T142" s="147">
        <f t="shared" si="3"/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48" t="s">
        <v>95</v>
      </c>
      <c r="AT142" s="148" t="s">
        <v>97</v>
      </c>
      <c r="AU142" s="148" t="s">
        <v>75</v>
      </c>
      <c r="AY142" s="13" t="s">
        <v>96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13" t="s">
        <v>99</v>
      </c>
      <c r="BK142" s="149">
        <f t="shared" si="9"/>
        <v>0</v>
      </c>
      <c r="BL142" s="13" t="s">
        <v>95</v>
      </c>
      <c r="BM142" s="148" t="s">
        <v>117</v>
      </c>
    </row>
    <row r="143" spans="1:65" s="2" customFormat="1" ht="27.75" customHeight="1" x14ac:dyDescent="0.2">
      <c r="A143" s="151"/>
      <c r="B143" s="135"/>
      <c r="C143" s="136">
        <v>29</v>
      </c>
      <c r="D143" s="136" t="s">
        <v>155</v>
      </c>
      <c r="E143" s="137" t="s">
        <v>99</v>
      </c>
      <c r="F143" s="138" t="s">
        <v>157</v>
      </c>
      <c r="G143" s="139" t="s">
        <v>98</v>
      </c>
      <c r="H143" s="140">
        <v>5</v>
      </c>
      <c r="I143" s="141">
        <v>0</v>
      </c>
      <c r="J143" s="142">
        <f t="shared" si="0"/>
        <v>0</v>
      </c>
      <c r="K143" s="143"/>
      <c r="L143" s="29"/>
      <c r="M143" s="144" t="s">
        <v>1</v>
      </c>
      <c r="N143" s="145" t="s">
        <v>36</v>
      </c>
      <c r="O143" s="57"/>
      <c r="P143" s="146">
        <f t="shared" ref="P143" si="172">O143*H143</f>
        <v>0</v>
      </c>
      <c r="Q143" s="146">
        <v>0</v>
      </c>
      <c r="R143" s="146">
        <f t="shared" ref="R143" si="173">Q143*H143</f>
        <v>0</v>
      </c>
      <c r="S143" s="146">
        <v>0</v>
      </c>
      <c r="T143" s="147">
        <f t="shared" ref="T143" si="174">S143*H143</f>
        <v>0</v>
      </c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R143" s="148" t="s">
        <v>95</v>
      </c>
      <c r="AT143" s="148" t="s">
        <v>97</v>
      </c>
      <c r="AU143" s="148" t="s">
        <v>75</v>
      </c>
      <c r="AY143" s="13" t="s">
        <v>96</v>
      </c>
      <c r="BE143" s="149">
        <f t="shared" ref="BE143" si="175">IF(N143="základná",J143,0)</f>
        <v>0</v>
      </c>
      <c r="BF143" s="149">
        <f t="shared" ref="BF143" si="176">IF(N143="znížená",J143,0)</f>
        <v>0</v>
      </c>
      <c r="BG143" s="149">
        <f t="shared" ref="BG143" si="177">IF(N143="zákl. prenesená",J143,0)</f>
        <v>0</v>
      </c>
      <c r="BH143" s="149">
        <f t="shared" ref="BH143" si="178">IF(N143="zníž. prenesená",J143,0)</f>
        <v>0</v>
      </c>
      <c r="BI143" s="149">
        <f t="shared" ref="BI143" si="179">IF(N143="nulová",J143,0)</f>
        <v>0</v>
      </c>
      <c r="BJ143" s="13" t="s">
        <v>99</v>
      </c>
      <c r="BK143" s="149">
        <f t="shared" ref="BK143" si="180">ROUND(I143*H143,2)</f>
        <v>0</v>
      </c>
      <c r="BL143" s="13" t="s">
        <v>95</v>
      </c>
      <c r="BM143" s="148" t="s">
        <v>117</v>
      </c>
    </row>
    <row r="144" spans="1:65" s="2" customFormat="1" ht="27.75" customHeight="1" x14ac:dyDescent="0.2">
      <c r="A144" s="151"/>
      <c r="B144" s="135"/>
      <c r="C144" s="136">
        <v>30</v>
      </c>
      <c r="D144" s="136" t="s">
        <v>155</v>
      </c>
      <c r="E144" s="137" t="s">
        <v>102</v>
      </c>
      <c r="F144" s="138" t="s">
        <v>158</v>
      </c>
      <c r="G144" s="139" t="s">
        <v>98</v>
      </c>
      <c r="H144" s="140">
        <v>10</v>
      </c>
      <c r="I144" s="141">
        <v>0</v>
      </c>
      <c r="J144" s="142">
        <f t="shared" si="0"/>
        <v>0</v>
      </c>
      <c r="K144" s="143"/>
      <c r="L144" s="29"/>
      <c r="M144" s="144" t="s">
        <v>1</v>
      </c>
      <c r="N144" s="145" t="s">
        <v>36</v>
      </c>
      <c r="O144" s="57"/>
      <c r="P144" s="146">
        <f t="shared" ref="P144" si="181">O144*H144</f>
        <v>0</v>
      </c>
      <c r="Q144" s="146">
        <v>0</v>
      </c>
      <c r="R144" s="146">
        <f t="shared" ref="R144" si="182">Q144*H144</f>
        <v>0</v>
      </c>
      <c r="S144" s="146">
        <v>0</v>
      </c>
      <c r="T144" s="147">
        <f t="shared" ref="T144" si="183">S144*H144</f>
        <v>0</v>
      </c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R144" s="148" t="s">
        <v>95</v>
      </c>
      <c r="AT144" s="148" t="s">
        <v>97</v>
      </c>
      <c r="AU144" s="148" t="s">
        <v>75</v>
      </c>
      <c r="AY144" s="13" t="s">
        <v>96</v>
      </c>
      <c r="BE144" s="149">
        <f t="shared" ref="BE144" si="184">IF(N144="základná",J144,0)</f>
        <v>0</v>
      </c>
      <c r="BF144" s="149">
        <f t="shared" ref="BF144" si="185">IF(N144="znížená",J144,0)</f>
        <v>0</v>
      </c>
      <c r="BG144" s="149">
        <f t="shared" ref="BG144" si="186">IF(N144="zákl. prenesená",J144,0)</f>
        <v>0</v>
      </c>
      <c r="BH144" s="149">
        <f t="shared" ref="BH144" si="187">IF(N144="zníž. prenesená",J144,0)</f>
        <v>0</v>
      </c>
      <c r="BI144" s="149">
        <f t="shared" ref="BI144" si="188">IF(N144="nulová",J144,0)</f>
        <v>0</v>
      </c>
      <c r="BJ144" s="13" t="s">
        <v>99</v>
      </c>
      <c r="BK144" s="149">
        <f t="shared" ref="BK144" si="189">ROUND(I144*H144,2)</f>
        <v>0</v>
      </c>
      <c r="BL144" s="13" t="s">
        <v>95</v>
      </c>
      <c r="BM144" s="148" t="s">
        <v>117</v>
      </c>
    </row>
    <row r="145" spans="1:65" s="2" customFormat="1" ht="27.75" customHeight="1" x14ac:dyDescent="0.2">
      <c r="A145" s="151"/>
      <c r="B145" s="135"/>
      <c r="C145" s="136">
        <v>31</v>
      </c>
      <c r="D145" s="136" t="s">
        <v>155</v>
      </c>
      <c r="E145" s="137" t="s">
        <v>95</v>
      </c>
      <c r="F145" s="138" t="s">
        <v>159</v>
      </c>
      <c r="G145" s="139" t="s">
        <v>106</v>
      </c>
      <c r="H145" s="140">
        <v>1</v>
      </c>
      <c r="I145" s="141">
        <v>0</v>
      </c>
      <c r="J145" s="142">
        <f t="shared" si="0"/>
        <v>0</v>
      </c>
      <c r="K145" s="143"/>
      <c r="L145" s="29"/>
      <c r="M145" s="144" t="s">
        <v>1</v>
      </c>
      <c r="N145" s="145" t="s">
        <v>36</v>
      </c>
      <c r="O145" s="57"/>
      <c r="P145" s="146">
        <f t="shared" ref="P145" si="190">O145*H145</f>
        <v>0</v>
      </c>
      <c r="Q145" s="146">
        <v>0</v>
      </c>
      <c r="R145" s="146">
        <f t="shared" ref="R145" si="191">Q145*H145</f>
        <v>0</v>
      </c>
      <c r="S145" s="146">
        <v>0</v>
      </c>
      <c r="T145" s="147">
        <f t="shared" ref="T145" si="192">S145*H145</f>
        <v>0</v>
      </c>
      <c r="U145" s="15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/>
      <c r="AR145" s="148" t="s">
        <v>95</v>
      </c>
      <c r="AT145" s="148" t="s">
        <v>97</v>
      </c>
      <c r="AU145" s="148" t="s">
        <v>75</v>
      </c>
      <c r="AY145" s="13" t="s">
        <v>96</v>
      </c>
      <c r="BE145" s="149">
        <f t="shared" ref="BE145" si="193">IF(N145="základná",J145,0)</f>
        <v>0</v>
      </c>
      <c r="BF145" s="149">
        <f t="shared" ref="BF145" si="194">IF(N145="znížená",J145,0)</f>
        <v>0</v>
      </c>
      <c r="BG145" s="149">
        <f t="shared" ref="BG145" si="195">IF(N145="zákl. prenesená",J145,0)</f>
        <v>0</v>
      </c>
      <c r="BH145" s="149">
        <f t="shared" ref="BH145" si="196">IF(N145="zníž. prenesená",J145,0)</f>
        <v>0</v>
      </c>
      <c r="BI145" s="149">
        <f t="shared" ref="BI145" si="197">IF(N145="nulová",J145,0)</f>
        <v>0</v>
      </c>
      <c r="BJ145" s="13" t="s">
        <v>99</v>
      </c>
      <c r="BK145" s="149">
        <f t="shared" ref="BK145" si="198">ROUND(I145*H145,2)</f>
        <v>0</v>
      </c>
      <c r="BL145" s="13" t="s">
        <v>95</v>
      </c>
      <c r="BM145" s="148" t="s">
        <v>117</v>
      </c>
    </row>
    <row r="146" spans="1:65" s="2" customFormat="1" ht="27.75" customHeight="1" x14ac:dyDescent="0.2">
      <c r="A146" s="151"/>
      <c r="B146" s="135"/>
      <c r="C146" s="136">
        <v>32</v>
      </c>
      <c r="D146" s="136" t="s">
        <v>155</v>
      </c>
      <c r="E146" s="137" t="s">
        <v>105</v>
      </c>
      <c r="F146" s="138" t="s">
        <v>160</v>
      </c>
      <c r="G146" s="139" t="s">
        <v>106</v>
      </c>
      <c r="H146" s="140">
        <v>1</v>
      </c>
      <c r="I146" s="141">
        <v>0</v>
      </c>
      <c r="J146" s="142">
        <f t="shared" si="0"/>
        <v>0</v>
      </c>
      <c r="K146" s="143"/>
      <c r="L146" s="29"/>
      <c r="M146" s="144" t="s">
        <v>1</v>
      </c>
      <c r="N146" s="145" t="s">
        <v>36</v>
      </c>
      <c r="O146" s="57"/>
      <c r="P146" s="146">
        <f t="shared" ref="P146" si="199">O146*H146</f>
        <v>0</v>
      </c>
      <c r="Q146" s="146">
        <v>0</v>
      </c>
      <c r="R146" s="146">
        <f t="shared" ref="R146" si="200">Q146*H146</f>
        <v>0</v>
      </c>
      <c r="S146" s="146">
        <v>0</v>
      </c>
      <c r="T146" s="147">
        <f t="shared" ref="T146" si="201">S146*H146</f>
        <v>0</v>
      </c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R146" s="148" t="s">
        <v>95</v>
      </c>
      <c r="AT146" s="148" t="s">
        <v>97</v>
      </c>
      <c r="AU146" s="148" t="s">
        <v>75</v>
      </c>
      <c r="AY146" s="13" t="s">
        <v>96</v>
      </c>
      <c r="BE146" s="149">
        <f t="shared" ref="BE146" si="202">IF(N146="základná",J146,0)</f>
        <v>0</v>
      </c>
      <c r="BF146" s="149">
        <f t="shared" ref="BF146" si="203">IF(N146="znížená",J146,0)</f>
        <v>0</v>
      </c>
      <c r="BG146" s="149">
        <f t="shared" ref="BG146" si="204">IF(N146="zákl. prenesená",J146,0)</f>
        <v>0</v>
      </c>
      <c r="BH146" s="149">
        <f t="shared" ref="BH146" si="205">IF(N146="zníž. prenesená",J146,0)</f>
        <v>0</v>
      </c>
      <c r="BI146" s="149">
        <f t="shared" ref="BI146" si="206">IF(N146="nulová",J146,0)</f>
        <v>0</v>
      </c>
      <c r="BJ146" s="13" t="s">
        <v>99</v>
      </c>
      <c r="BK146" s="149">
        <f t="shared" ref="BK146" si="207">ROUND(I146*H146,2)</f>
        <v>0</v>
      </c>
      <c r="BL146" s="13" t="s">
        <v>95</v>
      </c>
      <c r="BM146" s="148" t="s">
        <v>117</v>
      </c>
    </row>
    <row r="147" spans="1:65" s="2" customFormat="1" ht="27.75" customHeight="1" x14ac:dyDescent="0.2">
      <c r="A147" s="151"/>
      <c r="B147" s="135"/>
      <c r="C147" s="136">
        <v>33</v>
      </c>
      <c r="D147" s="136" t="s">
        <v>155</v>
      </c>
      <c r="E147" s="137" t="s">
        <v>108</v>
      </c>
      <c r="F147" s="138" t="s">
        <v>161</v>
      </c>
      <c r="G147" s="139" t="s">
        <v>106</v>
      </c>
      <c r="H147" s="140">
        <v>1</v>
      </c>
      <c r="I147" s="141">
        <v>0</v>
      </c>
      <c r="J147" s="142">
        <f t="shared" si="0"/>
        <v>0</v>
      </c>
      <c r="K147" s="143"/>
      <c r="L147" s="29"/>
      <c r="M147" s="144" t="s">
        <v>1</v>
      </c>
      <c r="N147" s="145" t="s">
        <v>36</v>
      </c>
      <c r="O147" s="57"/>
      <c r="P147" s="146">
        <f t="shared" ref="P147" si="208">O147*H147</f>
        <v>0</v>
      </c>
      <c r="Q147" s="146">
        <v>0</v>
      </c>
      <c r="R147" s="146">
        <f t="shared" ref="R147" si="209">Q147*H147</f>
        <v>0</v>
      </c>
      <c r="S147" s="146">
        <v>0</v>
      </c>
      <c r="T147" s="147">
        <f t="shared" ref="T147" si="210">S147*H147</f>
        <v>0</v>
      </c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R147" s="148" t="s">
        <v>95</v>
      </c>
      <c r="AT147" s="148" t="s">
        <v>97</v>
      </c>
      <c r="AU147" s="148" t="s">
        <v>75</v>
      </c>
      <c r="AY147" s="13" t="s">
        <v>96</v>
      </c>
      <c r="BE147" s="149">
        <f t="shared" ref="BE147" si="211">IF(N147="základná",J147,0)</f>
        <v>0</v>
      </c>
      <c r="BF147" s="149">
        <f t="shared" ref="BF147" si="212">IF(N147="znížená",J147,0)</f>
        <v>0</v>
      </c>
      <c r="BG147" s="149">
        <f t="shared" ref="BG147" si="213">IF(N147="zákl. prenesená",J147,0)</f>
        <v>0</v>
      </c>
      <c r="BH147" s="149">
        <f t="shared" ref="BH147" si="214">IF(N147="zníž. prenesená",J147,0)</f>
        <v>0</v>
      </c>
      <c r="BI147" s="149">
        <f t="shared" ref="BI147" si="215">IF(N147="nulová",J147,0)</f>
        <v>0</v>
      </c>
      <c r="BJ147" s="13" t="s">
        <v>99</v>
      </c>
      <c r="BK147" s="149">
        <f t="shared" ref="BK147" si="216">ROUND(I147*H147,2)</f>
        <v>0</v>
      </c>
      <c r="BL147" s="13" t="s">
        <v>95</v>
      </c>
      <c r="BM147" s="148" t="s">
        <v>117</v>
      </c>
    </row>
    <row r="148" spans="1:65" s="2" customFormat="1" ht="27.75" customHeight="1" x14ac:dyDescent="0.2">
      <c r="A148" s="151"/>
      <c r="B148" s="135"/>
      <c r="C148" s="136">
        <v>34</v>
      </c>
      <c r="D148" s="136" t="s">
        <v>155</v>
      </c>
      <c r="E148" s="137" t="s">
        <v>110</v>
      </c>
      <c r="F148" s="138" t="s">
        <v>162</v>
      </c>
      <c r="G148" s="139" t="s">
        <v>106</v>
      </c>
      <c r="H148" s="140">
        <v>1</v>
      </c>
      <c r="I148" s="141">
        <v>0</v>
      </c>
      <c r="J148" s="142">
        <f t="shared" si="0"/>
        <v>0</v>
      </c>
      <c r="K148" s="143"/>
      <c r="L148" s="29"/>
      <c r="M148" s="144" t="s">
        <v>1</v>
      </c>
      <c r="N148" s="145" t="s">
        <v>36</v>
      </c>
      <c r="O148" s="57"/>
      <c r="P148" s="146">
        <f t="shared" ref="P148" si="217">O148*H148</f>
        <v>0</v>
      </c>
      <c r="Q148" s="146">
        <v>0</v>
      </c>
      <c r="R148" s="146">
        <f t="shared" ref="R148" si="218">Q148*H148</f>
        <v>0</v>
      </c>
      <c r="S148" s="146">
        <v>0</v>
      </c>
      <c r="T148" s="147">
        <f t="shared" ref="T148" si="219">S148*H148</f>
        <v>0</v>
      </c>
      <c r="U148" s="151"/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1"/>
      <c r="AR148" s="148" t="s">
        <v>95</v>
      </c>
      <c r="AT148" s="148" t="s">
        <v>97</v>
      </c>
      <c r="AU148" s="148" t="s">
        <v>75</v>
      </c>
      <c r="AY148" s="13" t="s">
        <v>96</v>
      </c>
      <c r="BE148" s="149">
        <f t="shared" ref="BE148" si="220">IF(N148="základná",J148,0)</f>
        <v>0</v>
      </c>
      <c r="BF148" s="149">
        <f t="shared" ref="BF148" si="221">IF(N148="znížená",J148,0)</f>
        <v>0</v>
      </c>
      <c r="BG148" s="149">
        <f t="shared" ref="BG148" si="222">IF(N148="zákl. prenesená",J148,0)</f>
        <v>0</v>
      </c>
      <c r="BH148" s="149">
        <f t="shared" ref="BH148" si="223">IF(N148="zníž. prenesená",J148,0)</f>
        <v>0</v>
      </c>
      <c r="BI148" s="149">
        <f t="shared" ref="BI148" si="224">IF(N148="nulová",J148,0)</f>
        <v>0</v>
      </c>
      <c r="BJ148" s="13" t="s">
        <v>99</v>
      </c>
      <c r="BK148" s="149">
        <f t="shared" ref="BK148" si="225">ROUND(I148*H148,2)</f>
        <v>0</v>
      </c>
      <c r="BL148" s="13" t="s">
        <v>95</v>
      </c>
      <c r="BM148" s="148" t="s">
        <v>117</v>
      </c>
    </row>
    <row r="149" spans="1:65" s="2" customFormat="1" ht="27.75" customHeight="1" x14ac:dyDescent="0.2">
      <c r="A149" s="151"/>
      <c r="B149" s="135"/>
      <c r="C149" s="136">
        <v>35</v>
      </c>
      <c r="D149" s="136"/>
      <c r="E149" s="137"/>
      <c r="F149" s="138" t="s">
        <v>163</v>
      </c>
      <c r="G149" s="139" t="s">
        <v>106</v>
      </c>
      <c r="H149" s="140">
        <v>1</v>
      </c>
      <c r="I149" s="141">
        <v>0</v>
      </c>
      <c r="J149" s="142">
        <f t="shared" si="0"/>
        <v>0</v>
      </c>
      <c r="K149" s="143"/>
      <c r="L149" s="29"/>
      <c r="M149" s="144" t="s">
        <v>1</v>
      </c>
      <c r="N149" s="145" t="s">
        <v>36</v>
      </c>
      <c r="O149" s="57"/>
      <c r="P149" s="146">
        <f t="shared" ref="P149" si="226">O149*H149</f>
        <v>0</v>
      </c>
      <c r="Q149" s="146">
        <v>0</v>
      </c>
      <c r="R149" s="146">
        <f t="shared" ref="R149" si="227">Q149*H149</f>
        <v>0</v>
      </c>
      <c r="S149" s="146">
        <v>0</v>
      </c>
      <c r="T149" s="147">
        <f t="shared" ref="T149" si="228">S149*H149</f>
        <v>0</v>
      </c>
      <c r="U149" s="151"/>
      <c r="V149" s="151"/>
      <c r="W149" s="151"/>
      <c r="X149" s="151"/>
      <c r="Y149" s="151"/>
      <c r="Z149" s="151"/>
      <c r="AA149" s="151"/>
      <c r="AB149" s="151"/>
      <c r="AC149" s="151"/>
      <c r="AD149" s="151"/>
      <c r="AE149" s="151"/>
      <c r="AR149" s="148" t="s">
        <v>95</v>
      </c>
      <c r="AT149" s="148" t="s">
        <v>97</v>
      </c>
      <c r="AU149" s="148" t="s">
        <v>75</v>
      </c>
      <c r="AY149" s="13" t="s">
        <v>96</v>
      </c>
      <c r="BE149" s="149">
        <f t="shared" ref="BE149" si="229">IF(N149="základná",J149,0)</f>
        <v>0</v>
      </c>
      <c r="BF149" s="149">
        <f t="shared" ref="BF149" si="230">IF(N149="znížená",J149,0)</f>
        <v>0</v>
      </c>
      <c r="BG149" s="149">
        <f t="shared" ref="BG149" si="231">IF(N149="zákl. prenesená",J149,0)</f>
        <v>0</v>
      </c>
      <c r="BH149" s="149">
        <f t="shared" ref="BH149" si="232">IF(N149="zníž. prenesená",J149,0)</f>
        <v>0</v>
      </c>
      <c r="BI149" s="149">
        <f t="shared" ref="BI149" si="233">IF(N149="nulová",J149,0)</f>
        <v>0</v>
      </c>
      <c r="BJ149" s="13" t="s">
        <v>99</v>
      </c>
      <c r="BK149" s="149">
        <f t="shared" ref="BK149" si="234">ROUND(I149*H149,2)</f>
        <v>0</v>
      </c>
      <c r="BL149" s="13" t="s">
        <v>95</v>
      </c>
      <c r="BM149" s="148" t="s">
        <v>117</v>
      </c>
    </row>
    <row r="150" spans="1:65" s="2" customFormat="1" ht="27.75" customHeight="1" x14ac:dyDescent="0.2">
      <c r="A150" s="151"/>
      <c r="B150" s="135"/>
      <c r="C150" s="136">
        <v>36</v>
      </c>
      <c r="D150" s="136"/>
      <c r="E150" s="137"/>
      <c r="F150" s="150" t="s">
        <v>164</v>
      </c>
      <c r="G150" s="139" t="s">
        <v>106</v>
      </c>
      <c r="H150" s="140">
        <v>1</v>
      </c>
      <c r="I150" s="141">
        <v>0</v>
      </c>
      <c r="J150" s="142">
        <f t="shared" si="0"/>
        <v>0</v>
      </c>
      <c r="K150" s="143"/>
      <c r="L150" s="29"/>
      <c r="M150" s="144" t="s">
        <v>1</v>
      </c>
      <c r="N150" s="145" t="s">
        <v>36</v>
      </c>
      <c r="O150" s="57"/>
      <c r="P150" s="146">
        <f t="shared" ref="P150" si="235">O150*H150</f>
        <v>0</v>
      </c>
      <c r="Q150" s="146">
        <v>0</v>
      </c>
      <c r="R150" s="146">
        <f t="shared" ref="R150" si="236">Q150*H150</f>
        <v>0</v>
      </c>
      <c r="S150" s="146">
        <v>0</v>
      </c>
      <c r="T150" s="147">
        <f t="shared" ref="T150" si="237">S150*H150</f>
        <v>0</v>
      </c>
      <c r="U150" s="151"/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1"/>
      <c r="AR150" s="148" t="s">
        <v>95</v>
      </c>
      <c r="AT150" s="148" t="s">
        <v>97</v>
      </c>
      <c r="AU150" s="148" t="s">
        <v>75</v>
      </c>
      <c r="AY150" s="13" t="s">
        <v>96</v>
      </c>
      <c r="BE150" s="149">
        <f t="shared" ref="BE150" si="238">IF(N150="základná",J150,0)</f>
        <v>0</v>
      </c>
      <c r="BF150" s="149">
        <f t="shared" ref="BF150" si="239">IF(N150="znížená",J150,0)</f>
        <v>0</v>
      </c>
      <c r="BG150" s="149">
        <f t="shared" ref="BG150" si="240">IF(N150="zákl. prenesená",J150,0)</f>
        <v>0</v>
      </c>
      <c r="BH150" s="149">
        <f t="shared" ref="BH150" si="241">IF(N150="zníž. prenesená",J150,0)</f>
        <v>0</v>
      </c>
      <c r="BI150" s="149">
        <f t="shared" ref="BI150" si="242">IF(N150="nulová",J150,0)</f>
        <v>0</v>
      </c>
      <c r="BJ150" s="13" t="s">
        <v>99</v>
      </c>
      <c r="BK150" s="149">
        <f t="shared" ref="BK150" si="243">ROUND(I150*H150,2)</f>
        <v>0</v>
      </c>
      <c r="BL150" s="13" t="s">
        <v>95</v>
      </c>
      <c r="BM150" s="148" t="s">
        <v>117</v>
      </c>
    </row>
    <row r="151" spans="1:65" s="2" customFormat="1" ht="6.95" customHeight="1" x14ac:dyDescent="0.2">
      <c r="A151" s="28"/>
      <c r="B151" s="46"/>
      <c r="C151" s="160"/>
      <c r="D151" s="160"/>
      <c r="E151" s="161"/>
      <c r="F151" s="162"/>
      <c r="G151" s="163"/>
      <c r="H151" s="164"/>
      <c r="I151" s="165"/>
      <c r="J151" s="166"/>
      <c r="K151" s="167"/>
      <c r="L151" s="29"/>
      <c r="M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</row>
    <row r="152" spans="1:65" ht="12" x14ac:dyDescent="0.2">
      <c r="C152" s="152"/>
      <c r="D152" s="152"/>
      <c r="E152" s="153"/>
      <c r="F152" s="154"/>
      <c r="G152" s="155"/>
      <c r="H152" s="156"/>
      <c r="I152" s="159"/>
      <c r="J152" s="157"/>
    </row>
    <row r="153" spans="1:65" ht="12" x14ac:dyDescent="0.2">
      <c r="C153" s="152"/>
      <c r="D153" s="152"/>
      <c r="E153" s="153"/>
      <c r="F153" s="154"/>
      <c r="G153" s="155"/>
      <c r="H153" s="156"/>
      <c r="I153" s="159"/>
      <c r="J153" s="157"/>
    </row>
    <row r="154" spans="1:65" ht="12" x14ac:dyDescent="0.2">
      <c r="C154" s="152"/>
      <c r="D154" s="152"/>
      <c r="E154" s="153"/>
      <c r="F154" s="154"/>
      <c r="G154" s="155"/>
      <c r="H154" s="156"/>
      <c r="I154" s="159"/>
      <c r="J154" s="157"/>
    </row>
    <row r="155" spans="1:65" ht="12" x14ac:dyDescent="0.2">
      <c r="C155" s="152"/>
      <c r="D155" s="152"/>
      <c r="E155" s="153"/>
      <c r="F155" s="154"/>
      <c r="G155" s="155"/>
      <c r="H155" s="156"/>
      <c r="I155" s="159"/>
      <c r="J155" s="157"/>
    </row>
    <row r="156" spans="1:65" ht="12" x14ac:dyDescent="0.2">
      <c r="C156" s="152"/>
      <c r="D156" s="152"/>
      <c r="E156" s="153"/>
      <c r="F156" s="158"/>
      <c r="G156" s="155"/>
      <c r="H156" s="156"/>
      <c r="I156" s="159"/>
      <c r="J156" s="157"/>
    </row>
    <row r="159" spans="1:65" x14ac:dyDescent="0.2">
      <c r="G159" s="1" t="s">
        <v>19</v>
      </c>
    </row>
  </sheetData>
  <autoFilter ref="C112:K150" xr:uid="{00000000-0009-0000-0000-000001000000}"/>
  <mergeCells count="6">
    <mergeCell ref="E105:H105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Interiérové vybavenie - nábytok</vt:lpstr>
      <vt:lpstr>'Interiérové vybavenie - nábytok'!Názvy_tlače</vt:lpstr>
      <vt:lpstr>'Rekapitulácia stavby'!Názvy_tlače</vt:lpstr>
      <vt:lpstr>'Interiérové vybavenie - nábytok'!Oblasť_tlače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Talapka Michal</dc:creator>
  <cp:lastModifiedBy>Safr Peter</cp:lastModifiedBy>
  <dcterms:created xsi:type="dcterms:W3CDTF">2021-12-17T07:40:40Z</dcterms:created>
  <dcterms:modified xsi:type="dcterms:W3CDTF">2022-01-17T13:35:03Z</dcterms:modified>
</cp:coreProperties>
</file>