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D:\WWW.PEZINOK.SK\05 VEREJNE OBSTARAVANIE\"/>
    </mc:Choice>
  </mc:AlternateContent>
  <xr:revisionPtr revIDLastSave="0" documentId="8_{E17F495F-56DA-45F3-9611-D1C4D8D26E7C}" xr6:coauthVersionLast="36" xr6:coauthVersionMax="36" xr10:uidLastSave="{00000000-0000-0000-0000-000000000000}"/>
  <bookViews>
    <workbookView xWindow="0" yWindow="0" windowWidth="25200" windowHeight="11775" activeTab="1" xr2:uid="{00000000-000D-0000-FFFF-FFFF00000000}"/>
  </bookViews>
  <sheets>
    <sheet name="Rekapitulácia stavby" sheetId="1" r:id="rId1"/>
    <sheet name="1 - Chodník" sheetId="2" r:id="rId2"/>
  </sheets>
  <definedNames>
    <definedName name="_xlnm._FilterDatabase" localSheetId="1" hidden="1">'1 - Chodník'!$C$122:$K$150</definedName>
    <definedName name="_xlnm.Print_Titles" localSheetId="1">'1 - Chodník'!$122:$122</definedName>
    <definedName name="_xlnm.Print_Titles" localSheetId="0">'Rekapitulácia stavby'!$92:$92</definedName>
    <definedName name="_xlnm.Print_Area" localSheetId="1">'1 - Chodník'!$C$4:$J$76,'1 - Chodník'!$C$82:$J$104,'1 - Chodník'!$C$110:$K$150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150" i="2"/>
  <c r="BH150" i="2"/>
  <c r="BG150" i="2"/>
  <c r="BE150" i="2"/>
  <c r="T150" i="2"/>
  <c r="T149" i="2"/>
  <c r="R150" i="2"/>
  <c r="R149" i="2" s="1"/>
  <c r="P150" i="2"/>
  <c r="P149" i="2" s="1"/>
  <c r="BI148" i="2"/>
  <c r="BH148" i="2"/>
  <c r="BG148" i="2"/>
  <c r="BE148" i="2"/>
  <c r="T148" i="2"/>
  <c r="T147" i="2" s="1"/>
  <c r="R148" i="2"/>
  <c r="R147" i="2"/>
  <c r="P148" i="2"/>
  <c r="P147" i="2" s="1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F117" i="2"/>
  <c r="E115" i="2"/>
  <c r="F89" i="2"/>
  <c r="E87" i="2"/>
  <c r="J24" i="2"/>
  <c r="E24" i="2"/>
  <c r="J120" i="2"/>
  <c r="J23" i="2"/>
  <c r="J21" i="2"/>
  <c r="E21" i="2"/>
  <c r="J91" i="2"/>
  <c r="J20" i="2"/>
  <c r="J18" i="2"/>
  <c r="E18" i="2"/>
  <c r="F120" i="2"/>
  <c r="J17" i="2"/>
  <c r="J15" i="2"/>
  <c r="E15" i="2"/>
  <c r="F119" i="2"/>
  <c r="J14" i="2"/>
  <c r="J12" i="2"/>
  <c r="J117" i="2"/>
  <c r="E7" i="2"/>
  <c r="E85" i="2" s="1"/>
  <c r="L90" i="1"/>
  <c r="AM90" i="1"/>
  <c r="AM89" i="1"/>
  <c r="L89" i="1"/>
  <c r="AM87" i="1"/>
  <c r="L87" i="1"/>
  <c r="L85" i="1"/>
  <c r="L84" i="1"/>
  <c r="BK150" i="2"/>
  <c r="J150" i="2"/>
  <c r="BK148" i="2"/>
  <c r="J148" i="2"/>
  <c r="BK146" i="2"/>
  <c r="J146" i="2"/>
  <c r="BK145" i="2"/>
  <c r="J145" i="2"/>
  <c r="BK144" i="2"/>
  <c r="J144" i="2"/>
  <c r="BK143" i="2"/>
  <c r="J143" i="2"/>
  <c r="BK142" i="2"/>
  <c r="J142" i="2"/>
  <c r="BK140" i="2"/>
  <c r="J140" i="2"/>
  <c r="BK139" i="2"/>
  <c r="J139" i="2"/>
  <c r="J137" i="2"/>
  <c r="BK136" i="2"/>
  <c r="BK133" i="2"/>
  <c r="J132" i="2"/>
  <c r="J131" i="2"/>
  <c r="J130" i="2"/>
  <c r="BK128" i="2"/>
  <c r="BK127" i="2"/>
  <c r="BK137" i="2"/>
  <c r="J136" i="2"/>
  <c r="J133" i="2"/>
  <c r="BK132" i="2"/>
  <c r="BK131" i="2"/>
  <c r="BK130" i="2"/>
  <c r="J128" i="2"/>
  <c r="J127" i="2"/>
  <c r="BK126" i="2"/>
  <c r="J126" i="2"/>
  <c r="AS94" i="1"/>
  <c r="BK125" i="2" l="1"/>
  <c r="J125" i="2"/>
  <c r="J98" i="2"/>
  <c r="P125" i="2"/>
  <c r="R125" i="2"/>
  <c r="T125" i="2"/>
  <c r="BK129" i="2"/>
  <c r="J129" i="2"/>
  <c r="J99" i="2" s="1"/>
  <c r="P129" i="2"/>
  <c r="R129" i="2"/>
  <c r="T129" i="2"/>
  <c r="BK135" i="2"/>
  <c r="J135" i="2"/>
  <c r="J100" i="2"/>
  <c r="P135" i="2"/>
  <c r="R135" i="2"/>
  <c r="T135" i="2"/>
  <c r="BK138" i="2"/>
  <c r="J138" i="2" s="1"/>
  <c r="J101" i="2" s="1"/>
  <c r="P138" i="2"/>
  <c r="R138" i="2"/>
  <c r="T138" i="2"/>
  <c r="J89" i="2"/>
  <c r="F92" i="2"/>
  <c r="E113" i="2"/>
  <c r="BF126" i="2"/>
  <c r="F91" i="2"/>
  <c r="J92" i="2"/>
  <c r="J119" i="2"/>
  <c r="BF132" i="2"/>
  <c r="BF133" i="2"/>
  <c r="BF136" i="2"/>
  <c r="BF127" i="2"/>
  <c r="BF128" i="2"/>
  <c r="BF130" i="2"/>
  <c r="BF131" i="2"/>
  <c r="BF137" i="2"/>
  <c r="BF139" i="2"/>
  <c r="BF140" i="2"/>
  <c r="BF142" i="2"/>
  <c r="BF143" i="2"/>
  <c r="BF144" i="2"/>
  <c r="BF145" i="2"/>
  <c r="BF146" i="2"/>
  <c r="BF148" i="2"/>
  <c r="BF150" i="2"/>
  <c r="BK147" i="2"/>
  <c r="J147" i="2"/>
  <c r="J102" i="2"/>
  <c r="BK149" i="2"/>
  <c r="J149" i="2" s="1"/>
  <c r="J103" i="2" s="1"/>
  <c r="F33" i="2"/>
  <c r="AZ95" i="1"/>
  <c r="AZ94" i="1" s="1"/>
  <c r="AV94" i="1" s="1"/>
  <c r="AK29" i="1" s="1"/>
  <c r="F37" i="2"/>
  <c r="BD95" i="1" s="1"/>
  <c r="BD94" i="1" s="1"/>
  <c r="W33" i="1" s="1"/>
  <c r="J33" i="2"/>
  <c r="AV95" i="1" s="1"/>
  <c r="F35" i="2"/>
  <c r="BB95" i="1"/>
  <c r="BB94" i="1" s="1"/>
  <c r="W31" i="1" s="1"/>
  <c r="F36" i="2"/>
  <c r="BC95" i="1" s="1"/>
  <c r="BC94" i="1" s="1"/>
  <c r="W32" i="1" s="1"/>
  <c r="T124" i="2" l="1"/>
  <c r="T123" i="2"/>
  <c r="P124" i="2"/>
  <c r="P123" i="2" s="1"/>
  <c r="AU95" i="1" s="1"/>
  <c r="AU94" i="1" s="1"/>
  <c r="R124" i="2"/>
  <c r="R123" i="2"/>
  <c r="BK124" i="2"/>
  <c r="J124" i="2" s="1"/>
  <c r="J97" i="2" s="1"/>
  <c r="AY94" i="1"/>
  <c r="J34" i="2"/>
  <c r="AW95" i="1"/>
  <c r="AT95" i="1" s="1"/>
  <c r="AX94" i="1"/>
  <c r="F34" i="2"/>
  <c r="BA95" i="1" s="1"/>
  <c r="BA94" i="1" s="1"/>
  <c r="AW94" i="1" s="1"/>
  <c r="AK30" i="1" s="1"/>
  <c r="W29" i="1"/>
  <c r="BK123" i="2" l="1"/>
  <c r="J123" i="2"/>
  <c r="J96" i="2" s="1"/>
  <c r="W30" i="1"/>
  <c r="AT94" i="1"/>
  <c r="J30" i="2" l="1"/>
  <c r="AG95" i="1" s="1"/>
  <c r="AG94" i="1" s="1"/>
  <c r="AK26" i="1" s="1"/>
  <c r="AK35" i="1" s="1"/>
  <c r="AN94" i="1" l="1"/>
  <c r="J39" i="2"/>
  <c r="AN95" i="1"/>
</calcChain>
</file>

<file path=xl/sharedStrings.xml><?xml version="1.0" encoding="utf-8"?>
<sst xmlns="http://schemas.openxmlformats.org/spreadsheetml/2006/main" count="562" uniqueCount="201">
  <si>
    <t>Export Komplet</t>
  </si>
  <si>
    <t/>
  </si>
  <si>
    <t>2.0</t>
  </si>
  <si>
    <t>False</t>
  </si>
  <si>
    <t>{9891f44f-4261-4e5f-ab5e-982aac16245c}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</si>
  <si>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</si>
  <si>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</si>
  <si>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</si>
  <si>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</si>
  <si>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</si>
  <si>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</si>
  <si>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</si>
  <si>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</si>
  <si>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</si>
  <si>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</si>
  <si>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</si>
  <si>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</si>
  <si>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</si>
  <si>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</si>
  <si>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</si>
  <si>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24. 3. 2021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</si>
  <si>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</si>
  <si>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</si>
  <si>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</si>
  <si>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</si>
  <si>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</si>
  <si>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</si>
  <si>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</si>
  <si>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</si>
  <si>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</si>
  <si>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</si>
  <si>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</si>
  <si>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</si>
  <si>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</si>
  <si>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</si>
  <si>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</si>
  <si>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</si>
  <si>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</si>
  <si>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</si>
  <si>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</si>
  <si>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</si>
  <si>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</si>
  <si>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</si>
  <si>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</si>
  <si>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</si>
  <si>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</si>
  <si>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</si>
  <si>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</si>
  <si>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</si>
  <si>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</si>
  <si>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</si>
  <si>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</si>
  <si>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</si>
  <si>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</si>
  <si>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</si>
  <si>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</si>
  <si>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</si>
  <si>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</si>
  <si>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</si>
  <si>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</si>
  <si>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</si>
  <si>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</si>
  <si>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</si>
  <si>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</si>
  <si>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</si>
  <si>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</si>
  <si>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</si>
  <si>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</si>
  <si>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</si>
  <si>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</si>
  <si>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</si>
  <si>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</si>
  <si>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</si>
  <si>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</si>
  <si>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</si>
  <si>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</si>
  <si>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</t>
  </si>
  <si>
    <t>Chodník</t>
  </si>
  <si>
    <t>STA</t>
  </si>
  <si>
    <t>{fe09c2b8-cd1c-4988-8785-a0412693e3d8}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</si>
  <si>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</si>
  <si>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</si>
  <si>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</si>
  <si>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</si>
  <si>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</si>
  <si>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</si>
  <si>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</si>
  <si>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</si>
  <si>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</si>
  <si>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</si>
  <si>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</si>
  <si>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</si>
  <si>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</si>
  <si>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</si>
  <si>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</si>
  <si>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</si>
  <si>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</si>
  <si>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</si>
  <si>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</si>
  <si>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</si>
  <si>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</si>
  <si>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</si>
  <si>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</si>
  <si>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</si>
  <si>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</si>
  <si>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</si>
  <si>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</si>
  <si>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</si>
  <si>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</si>
  <si>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</si>
  <si>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10</t>
  </si>
  <si>
    <t>K</t>
  </si>
  <si>
    <t>122201109.S</t>
  </si>
  <si>
    <t>Odkopávky a prekopávky nezapažené. Príplatok k cenám za lepivosť horniny 3</t>
  </si>
  <si>
    <t>m3</t>
  </si>
  <si>
    <t>4</t>
  </si>
  <si>
    <t>-1433869307</t>
  </si>
  <si>
    <t>131211101.S</t>
  </si>
  <si>
    <t>Hĺbenie jám v  hornine tr.3 súdržných - ručným náradím</t>
  </si>
  <si>
    <t>-252803161</t>
  </si>
  <si>
    <t>11</t>
  </si>
  <si>
    <t>181101101.S</t>
  </si>
  <si>
    <t>Úprava pláne v zárezoch v hornine 1-4 bez zhutnenia</t>
  </si>
  <si>
    <t>m2</t>
  </si>
  <si>
    <t>-922283928</t>
  </si>
  <si>
    <t>5</t>
  </si>
  <si>
    <t>Komunikácie</t>
  </si>
  <si>
    <t>564811111.S</t>
  </si>
  <si>
    <t>Podklad zo štrkodrviny s rozprestretím a zhutnením, po zhutnení hr. 50 mm</t>
  </si>
  <si>
    <t>2128991936</t>
  </si>
  <si>
    <t>564851111.S</t>
  </si>
  <si>
    <t>Podklad zo štrkodrviny s rozprestretím a zhutnením, po zhutnení hr. 150 mm</t>
  </si>
  <si>
    <t>-1805049435</t>
  </si>
  <si>
    <t>6</t>
  </si>
  <si>
    <t>596911142.S</t>
  </si>
  <si>
    <t>Kladenie betónovej zámkovej dlažby komunikácií pre peších hr. 60 mm pre peších nad 50 do 100 m2 so zriadením lôžka z kameniva hr. 50 mm</t>
  </si>
  <si>
    <t>-51905822</t>
  </si>
  <si>
    <t>7</t>
  </si>
  <si>
    <t>M</t>
  </si>
  <si>
    <t>592460007600.S</t>
  </si>
  <si>
    <t>Dlažba betónová škárová, rozmer 200x100x60 mm, sivá</t>
  </si>
  <si>
    <t>8</t>
  </si>
  <si>
    <t>926359291</t>
  </si>
  <si>
    <t>VV</t>
  </si>
  <si>
    <t>70*1,02 'Přepočítané koeficientom množstva</t>
  </si>
  <si>
    <t>Rúrové vedenie</t>
  </si>
  <si>
    <t>14</t>
  </si>
  <si>
    <t>899332111.S</t>
  </si>
  <si>
    <t>Výšková úprava šachty do 200 mm znížením poklopu</t>
  </si>
  <si>
    <t>ks</t>
  </si>
  <si>
    <t>352794401</t>
  </si>
  <si>
    <t>15</t>
  </si>
  <si>
    <t>552410002700</t>
  </si>
  <si>
    <t>Poklop oceľový ľahký 600x600 mm</t>
  </si>
  <si>
    <t>201325763</t>
  </si>
  <si>
    <t>9</t>
  </si>
  <si>
    <t>Ostatné konštrukcie a práce-búranie</t>
  </si>
  <si>
    <t>916561211.S</t>
  </si>
  <si>
    <t>Osadenie záhonového alebo parkového obrubníka betónového, do lôžka zo suchého betónu tr. C 12/15 s bočnou oporou</t>
  </si>
  <si>
    <t>m</t>
  </si>
  <si>
    <t>400541935</t>
  </si>
  <si>
    <t>3</t>
  </si>
  <si>
    <t>592170002700</t>
  </si>
  <si>
    <t>Obrubník SEMMELROCK parkový, lxšxv 500x50x200 mm, sivá</t>
  </si>
  <si>
    <t>265847205</t>
  </si>
  <si>
    <t>79*1,01 'Přepočítané koeficientom množstva</t>
  </si>
  <si>
    <t>13</t>
  </si>
  <si>
    <t>917831502.S</t>
  </si>
  <si>
    <t>Osadenie palisád hranatých betónových do betónu dĺžky 60 cm - jednotlivo</t>
  </si>
  <si>
    <t>-191018825</t>
  </si>
  <si>
    <t>17</t>
  </si>
  <si>
    <t>936124122.S</t>
  </si>
  <si>
    <t>Osadenie parkovej lavičky kotevnými skrutkami bez zabetónovania nôh na pevný podklad</t>
  </si>
  <si>
    <t>1862480076</t>
  </si>
  <si>
    <t>18</t>
  </si>
  <si>
    <t>553560001700.S</t>
  </si>
  <si>
    <t>Lavička parková s operadlom a opierkami pod ruky, oceľová konštrukcia, sedadlo a operadlo z dosiek z borovicového dreva, dĺžky 600 mm</t>
  </si>
  <si>
    <t>1607935891</t>
  </si>
  <si>
    <t>12</t>
  </si>
  <si>
    <t>966006031.S</t>
  </si>
  <si>
    <t>Demontáž  palisád  výšky do 1 m</t>
  </si>
  <si>
    <t>180291829</t>
  </si>
  <si>
    <t>979082111</t>
  </si>
  <si>
    <t xml:space="preserve">Vnútrostavenisková doprava </t>
  </si>
  <si>
    <t>t</t>
  </si>
  <si>
    <t>1074416375</t>
  </si>
  <si>
    <t>99</t>
  </si>
  <si>
    <t>Presun hmôt HSV</t>
  </si>
  <si>
    <t>998223011.S</t>
  </si>
  <si>
    <t>Presun hmôt pre pozemné komunikácie s krytom dláždeným (822 2.3, 822 5.3) akejkoľvek dĺžky objektu</t>
  </si>
  <si>
    <t>1511125564</t>
  </si>
  <si>
    <t>VRN</t>
  </si>
  <si>
    <t>Vedľajšie rozpočtové náklady</t>
  </si>
  <si>
    <t>16</t>
  </si>
  <si>
    <t>000300031.S</t>
  </si>
  <si>
    <t>Geodetické práce - vykonávané po výstavbe zameranie skutočného vyhotovenia stavby</t>
  </si>
  <si>
    <t>eur</t>
  </si>
  <si>
    <t>1024</t>
  </si>
  <si>
    <t>-1722148020</t>
  </si>
  <si>
    <t xml:space="preserve">Rozšírenie kapacít chodníkov na Mestskom cintoríne </t>
  </si>
  <si>
    <t>1 - Chodník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</si>
</sst>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167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73" workbookViewId="0">
      <selection activeCell="N96" sqref="N96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s="1" customFormat="1" ht="36.950000000000003" customHeight="1" x14ac:dyDescent="0.2">
      <c r="AR2" s="194" t="s">
        <v>5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5" t="s">
        <v>6</v>
      </c>
      <c r="BT2" s="15" t="s">
        <v>7</v>
      </c>
    </row>
    <row r="3" spans="1:74" s="1" customFormat="1" ht="6.95" customHeight="1" x14ac:dyDescent="0.2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5" customHeight="1" x14ac:dyDescent="0.2">
      <c r="B4" s="18"/>
      <c r="D4" s="19" t="s">
        <v>8</v>
      </c>
      <c r="AR4" s="18"/>
      <c r="AS4" s="20" t="s">
        <v>9</v>
      </c>
      <c r="BE4" s="21" t="s">
        <v>10</v>
      </c>
      <c r="BS4" s="15" t="s">
        <v>6</v>
      </c>
    </row>
    <row r="5" spans="1:74" s="1" customFormat="1" ht="12" customHeight="1" x14ac:dyDescent="0.2">
      <c r="B5" s="18"/>
      <c r="D5" s="22" t="s">
        <v>11</v>
      </c>
      <c r="K5" s="225" t="s">
        <v>12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R5" s="18"/>
      <c r="BE5" s="222" t="s">
        <v>13</v>
      </c>
      <c r="BS5" s="15" t="s">
        <v>6</v>
      </c>
    </row>
    <row r="6" spans="1:74" s="1" customFormat="1" ht="36.950000000000003" customHeight="1" x14ac:dyDescent="0.2">
      <c r="B6" s="18"/>
      <c r="D6" s="24" t="s">
        <v>14</v>
      </c>
      <c r="K6" s="226" t="s">
        <v>199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R6" s="18"/>
      <c r="BE6" s="223"/>
      <c r="BS6" s="15" t="s">
        <v>6</v>
      </c>
    </row>
    <row r="7" spans="1:74" s="1" customFormat="1" ht="12" customHeight="1" x14ac:dyDescent="0.2">
      <c r="B7" s="18"/>
      <c r="D7" s="25" t="s">
        <v>15</v>
      </c>
      <c r="K7" s="23" t="s">
        <v>1</v>
      </c>
      <c r="AK7" s="25" t="s">
        <v>16</v>
      </c>
      <c r="AN7" s="23" t="s">
        <v>1</v>
      </c>
      <c r="AR7" s="18"/>
      <c r="BE7" s="223"/>
      <c r="BS7" s="15" t="s">
        <v>6</v>
      </c>
    </row>
    <row r="8" spans="1:74" s="1" customFormat="1" ht="12" customHeight="1" x14ac:dyDescent="0.2">
      <c r="B8" s="18"/>
      <c r="D8" s="25" t="s">
        <v>17</v>
      </c>
      <c r="K8" s="23" t="s">
        <v>18</v>
      </c>
      <c r="AK8" s="25" t="s">
        <v>19</v>
      </c>
      <c r="AN8" s="26" t="s">
        <v>20</v>
      </c>
      <c r="AR8" s="18"/>
      <c r="BE8" s="223"/>
      <c r="BS8" s="15" t="s">
        <v>6</v>
      </c>
    </row>
    <row r="9" spans="1:74" s="1" customFormat="1" ht="14.45" customHeight="1" x14ac:dyDescent="0.2">
      <c r="B9" s="18"/>
      <c r="AR9" s="18"/>
      <c r="BE9" s="223"/>
      <c r="BS9" s="15" t="s">
        <v>6</v>
      </c>
    </row>
    <row r="10" spans="1:74" s="1" customFormat="1" ht="12" customHeight="1" x14ac:dyDescent="0.2">
      <c r="B10" s="18"/>
      <c r="D10" s="25" t="s">
        <v>21</v>
      </c>
      <c r="AK10" s="25" t="s">
        <v>22</v>
      </c>
      <c r="AN10" s="23" t="s">
        <v>1</v>
      </c>
      <c r="AR10" s="18"/>
      <c r="BE10" s="223"/>
      <c r="BS10" s="15" t="s">
        <v>6</v>
      </c>
    </row>
    <row r="11" spans="1:74" s="1" customFormat="1" ht="18.399999999999999" customHeight="1" x14ac:dyDescent="0.2">
      <c r="B11" s="18"/>
      <c r="E11" s="23" t="s">
        <v>18</v>
      </c>
      <c r="AK11" s="25" t="s">
        <v>23</v>
      </c>
      <c r="AN11" s="23" t="s">
        <v>1</v>
      </c>
      <c r="AR11" s="18"/>
      <c r="BE11" s="223"/>
      <c r="BS11" s="15" t="s">
        <v>6</v>
      </c>
    </row>
    <row r="12" spans="1:74" s="1" customFormat="1" ht="6.95" customHeight="1" x14ac:dyDescent="0.2">
      <c r="B12" s="18"/>
      <c r="AR12" s="18"/>
      <c r="BE12" s="223"/>
      <c r="BS12" s="15" t="s">
        <v>6</v>
      </c>
    </row>
    <row r="13" spans="1:74" s="1" customFormat="1" ht="12" customHeight="1" x14ac:dyDescent="0.2">
      <c r="B13" s="18"/>
      <c r="D13" s="25" t="s">
        <v>24</v>
      </c>
      <c r="AK13" s="25" t="s">
        <v>22</v>
      </c>
      <c r="AN13" s="27" t="s">
        <v>25</v>
      </c>
      <c r="AR13" s="18"/>
      <c r="BE13" s="223"/>
      <c r="BS13" s="15" t="s">
        <v>6</v>
      </c>
    </row>
    <row r="14" spans="1:74" ht="12.75" x14ac:dyDescent="0.2">
      <c r="B14" s="18"/>
      <c r="E14" s="227" t="s">
        <v>25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5" t="s">
        <v>23</v>
      </c>
      <c r="AN14" s="27" t="s">
        <v>25</v>
      </c>
      <c r="AR14" s="18"/>
      <c r="BE14" s="223"/>
      <c r="BS14" s="15" t="s">
        <v>6</v>
      </c>
    </row>
    <row r="15" spans="1:74" s="1" customFormat="1" ht="6.95" customHeight="1" x14ac:dyDescent="0.2">
      <c r="B15" s="18"/>
      <c r="AR15" s="18"/>
      <c r="BE15" s="223"/>
      <c r="BS15" s="15" t="s">
        <v>3</v>
      </c>
    </row>
    <row r="16" spans="1:74" s="1" customFormat="1" ht="12" customHeight="1" x14ac:dyDescent="0.2">
      <c r="B16" s="18"/>
      <c r="D16" s="25" t="s">
        <v>26</v>
      </c>
      <c r="AK16" s="25" t="s">
        <v>22</v>
      </c>
      <c r="AN16" s="23" t="s">
        <v>1</v>
      </c>
      <c r="AR16" s="18"/>
      <c r="BE16" s="223"/>
      <c r="BS16" s="15" t="s">
        <v>3</v>
      </c>
    </row>
    <row r="17" spans="1:71" s="1" customFormat="1" ht="18.399999999999999" customHeight="1" x14ac:dyDescent="0.2">
      <c r="B17" s="18"/>
      <c r="E17" s="23" t="s">
        <v>18</v>
      </c>
      <c r="AK17" s="25" t="s">
        <v>23</v>
      </c>
      <c r="AN17" s="23" t="s">
        <v>1</v>
      </c>
      <c r="AR17" s="18"/>
      <c r="BE17" s="223"/>
      <c r="BS17" s="15" t="s">
        <v>27</v>
      </c>
    </row>
    <row r="18" spans="1:71" s="1" customFormat="1" ht="6.95" customHeight="1" x14ac:dyDescent="0.2">
      <c r="B18" s="18"/>
      <c r="AR18" s="18"/>
      <c r="BE18" s="223"/>
      <c r="BS18" s="15" t="s">
        <v>28</v>
      </c>
    </row>
    <row r="19" spans="1:71" s="1" customFormat="1" ht="12" customHeight="1" x14ac:dyDescent="0.2">
      <c r="B19" s="18"/>
      <c r="D19" s="25" t="s">
        <v>29</v>
      </c>
      <c r="AK19" s="25" t="s">
        <v>22</v>
      </c>
      <c r="AN19" s="23" t="s">
        <v>1</v>
      </c>
      <c r="AR19" s="18"/>
      <c r="BE19" s="223"/>
      <c r="BS19" s="15" t="s">
        <v>28</v>
      </c>
    </row>
    <row r="20" spans="1:71" s="1" customFormat="1" ht="18.399999999999999" customHeight="1" x14ac:dyDescent="0.2">
      <c r="B20" s="18"/>
      <c r="E20" s="23" t="s">
        <v>18</v>
      </c>
      <c r="AK20" s="25" t="s">
        <v>23</v>
      </c>
      <c r="AN20" s="23" t="s">
        <v>1</v>
      </c>
      <c r="AR20" s="18"/>
      <c r="BE20" s="223"/>
      <c r="BS20" s="15" t="s">
        <v>27</v>
      </c>
    </row>
    <row r="21" spans="1:71" s="1" customFormat="1" ht="6.95" customHeight="1" x14ac:dyDescent="0.2">
      <c r="B21" s="18"/>
      <c r="AR21" s="18"/>
      <c r="BE21" s="223"/>
    </row>
    <row r="22" spans="1:71" s="1" customFormat="1" ht="12" customHeight="1" x14ac:dyDescent="0.2">
      <c r="B22" s="18"/>
      <c r="D22" s="25" t="s">
        <v>30</v>
      </c>
      <c r="AR22" s="18"/>
      <c r="BE22" s="223"/>
    </row>
    <row r="23" spans="1:71" s="1" customFormat="1" ht="16.5" customHeight="1" x14ac:dyDescent="0.2">
      <c r="B23" s="18"/>
      <c r="E23" s="229" t="s">
        <v>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R23" s="18"/>
      <c r="BE23" s="223"/>
    </row>
    <row r="24" spans="1:71" s="1" customFormat="1" ht="6.95" customHeight="1" x14ac:dyDescent="0.2">
      <c r="B24" s="18"/>
      <c r="AR24" s="18"/>
      <c r="BE24" s="223"/>
    </row>
    <row r="25" spans="1:71" s="1" customFormat="1" ht="6.95" customHeight="1" x14ac:dyDescent="0.2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23"/>
    </row>
    <row r="26" spans="1:71" s="2" customFormat="1" ht="25.9" customHeight="1" x14ac:dyDescent="0.2">
      <c r="A26" s="30"/>
      <c r="B26" s="31"/>
      <c r="C26" s="30"/>
      <c r="D26" s="32" t="s">
        <v>31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30">
        <f>ROUND(AG94,2)</f>
        <v>0</v>
      </c>
      <c r="AL26" s="231"/>
      <c r="AM26" s="231"/>
      <c r="AN26" s="231"/>
      <c r="AO26" s="231"/>
      <c r="AP26" s="30"/>
      <c r="AQ26" s="30"/>
      <c r="AR26" s="31"/>
      <c r="BE26" s="223"/>
    </row>
    <row r="27" spans="1:71" s="2" customFormat="1" ht="6.95" customHeight="1" x14ac:dyDescent="0.2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23"/>
    </row>
    <row r="28" spans="1:71" s="2" customFormat="1" ht="12.75" x14ac:dyDescent="0.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32" t="s">
        <v>32</v>
      </c>
      <c r="M28" s="232"/>
      <c r="N28" s="232"/>
      <c r="O28" s="232"/>
      <c r="P28" s="232"/>
      <c r="Q28" s="30"/>
      <c r="R28" s="30"/>
      <c r="S28" s="30"/>
      <c r="T28" s="30"/>
      <c r="U28" s="30"/>
      <c r="V28" s="30"/>
      <c r="W28" s="232" t="s">
        <v>33</v>
      </c>
      <c r="X28" s="232"/>
      <c r="Y28" s="232"/>
      <c r="Z28" s="232"/>
      <c r="AA28" s="232"/>
      <c r="AB28" s="232"/>
      <c r="AC28" s="232"/>
      <c r="AD28" s="232"/>
      <c r="AE28" s="232"/>
      <c r="AF28" s="30"/>
      <c r="AG28" s="30"/>
      <c r="AH28" s="30"/>
      <c r="AI28" s="30"/>
      <c r="AJ28" s="30"/>
      <c r="AK28" s="232" t="s">
        <v>34</v>
      </c>
      <c r="AL28" s="232"/>
      <c r="AM28" s="232"/>
      <c r="AN28" s="232"/>
      <c r="AO28" s="232"/>
      <c r="AP28" s="30"/>
      <c r="AQ28" s="30"/>
      <c r="AR28" s="31"/>
      <c r="BE28" s="223"/>
    </row>
    <row r="29" spans="1:71" s="3" customFormat="1" ht="14.45" customHeight="1" x14ac:dyDescent="0.2">
      <c r="B29" s="35"/>
      <c r="D29" s="25" t="s">
        <v>35</v>
      </c>
      <c r="F29" s="25" t="s">
        <v>36</v>
      </c>
      <c r="L29" s="212">
        <v>0.2</v>
      </c>
      <c r="M29" s="211"/>
      <c r="N29" s="211"/>
      <c r="O29" s="211"/>
      <c r="P29" s="211"/>
      <c r="W29" s="210">
        <f>ROUND(AZ94, 2)</f>
        <v>0</v>
      </c>
      <c r="X29" s="211"/>
      <c r="Y29" s="211"/>
      <c r="Z29" s="211"/>
      <c r="AA29" s="211"/>
      <c r="AB29" s="211"/>
      <c r="AC29" s="211"/>
      <c r="AD29" s="211"/>
      <c r="AE29" s="211"/>
      <c r="AK29" s="210">
        <f>ROUND(AV94, 2)</f>
        <v>0</v>
      </c>
      <c r="AL29" s="211"/>
      <c r="AM29" s="211"/>
      <c r="AN29" s="211"/>
      <c r="AO29" s="211"/>
      <c r="AR29" s="35"/>
      <c r="BE29" s="224"/>
    </row>
    <row r="30" spans="1:71" s="3" customFormat="1" ht="14.45" customHeight="1" x14ac:dyDescent="0.2">
      <c r="B30" s="35"/>
      <c r="F30" s="25" t="s">
        <v>37</v>
      </c>
      <c r="L30" s="212">
        <v>0.2</v>
      </c>
      <c r="M30" s="211"/>
      <c r="N30" s="211"/>
      <c r="O30" s="211"/>
      <c r="P30" s="211"/>
      <c r="W30" s="210">
        <f>ROUND(BA94, 2)</f>
        <v>0</v>
      </c>
      <c r="X30" s="211"/>
      <c r="Y30" s="211"/>
      <c r="Z30" s="211"/>
      <c r="AA30" s="211"/>
      <c r="AB30" s="211"/>
      <c r="AC30" s="211"/>
      <c r="AD30" s="211"/>
      <c r="AE30" s="211"/>
      <c r="AK30" s="210">
        <f>ROUND(AW94, 2)</f>
        <v>0</v>
      </c>
      <c r="AL30" s="211"/>
      <c r="AM30" s="211"/>
      <c r="AN30" s="211"/>
      <c r="AO30" s="211"/>
      <c r="AR30" s="35"/>
      <c r="BE30" s="224"/>
    </row>
    <row r="31" spans="1:71" s="3" customFormat="1" ht="14.45" hidden="1" customHeight="1" x14ac:dyDescent="0.2">
      <c r="B31" s="35"/>
      <c r="F31" s="25" t="s">
        <v>38</v>
      </c>
      <c r="L31" s="212">
        <v>0.2</v>
      </c>
      <c r="M31" s="211"/>
      <c r="N31" s="211"/>
      <c r="O31" s="211"/>
      <c r="P31" s="211"/>
      <c r="W31" s="210">
        <f>ROUND(BB94, 2)</f>
        <v>0</v>
      </c>
      <c r="X31" s="211"/>
      <c r="Y31" s="211"/>
      <c r="Z31" s="211"/>
      <c r="AA31" s="211"/>
      <c r="AB31" s="211"/>
      <c r="AC31" s="211"/>
      <c r="AD31" s="211"/>
      <c r="AE31" s="211"/>
      <c r="AK31" s="210">
        <v>0</v>
      </c>
      <c r="AL31" s="211"/>
      <c r="AM31" s="211"/>
      <c r="AN31" s="211"/>
      <c r="AO31" s="211"/>
      <c r="AR31" s="35"/>
      <c r="BE31" s="224"/>
    </row>
    <row r="32" spans="1:71" s="3" customFormat="1" ht="14.45" hidden="1" customHeight="1" x14ac:dyDescent="0.2">
      <c r="B32" s="35"/>
      <c r="F32" s="25" t="s">
        <v>39</v>
      </c>
      <c r="L32" s="212">
        <v>0.2</v>
      </c>
      <c r="M32" s="211"/>
      <c r="N32" s="211"/>
      <c r="O32" s="211"/>
      <c r="P32" s="211"/>
      <c r="W32" s="210">
        <f>ROUND(BC94, 2)</f>
        <v>0</v>
      </c>
      <c r="X32" s="211"/>
      <c r="Y32" s="211"/>
      <c r="Z32" s="211"/>
      <c r="AA32" s="211"/>
      <c r="AB32" s="211"/>
      <c r="AC32" s="211"/>
      <c r="AD32" s="211"/>
      <c r="AE32" s="211"/>
      <c r="AK32" s="210">
        <v>0</v>
      </c>
      <c r="AL32" s="211"/>
      <c r="AM32" s="211"/>
      <c r="AN32" s="211"/>
      <c r="AO32" s="211"/>
      <c r="AR32" s="35"/>
      <c r="BE32" s="224"/>
    </row>
    <row r="33" spans="1:57" s="3" customFormat="1" ht="14.45" hidden="1" customHeight="1" x14ac:dyDescent="0.2">
      <c r="B33" s="35"/>
      <c r="F33" s="25" t="s">
        <v>40</v>
      </c>
      <c r="L33" s="212">
        <v>0</v>
      </c>
      <c r="M33" s="211"/>
      <c r="N33" s="211"/>
      <c r="O33" s="211"/>
      <c r="P33" s="211"/>
      <c r="W33" s="210">
        <f>ROUND(BD94, 2)</f>
        <v>0</v>
      </c>
      <c r="X33" s="211"/>
      <c r="Y33" s="211"/>
      <c r="Z33" s="211"/>
      <c r="AA33" s="211"/>
      <c r="AB33" s="211"/>
      <c r="AC33" s="211"/>
      <c r="AD33" s="211"/>
      <c r="AE33" s="211"/>
      <c r="AK33" s="210">
        <v>0</v>
      </c>
      <c r="AL33" s="211"/>
      <c r="AM33" s="211"/>
      <c r="AN33" s="211"/>
      <c r="AO33" s="211"/>
      <c r="AR33" s="35"/>
      <c r="BE33" s="224"/>
    </row>
    <row r="34" spans="1:57" s="2" customFormat="1" ht="6.95" customHeight="1" x14ac:dyDescent="0.2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223"/>
    </row>
    <row r="35" spans="1:57" s="2" customFormat="1" ht="25.9" customHeight="1" x14ac:dyDescent="0.2">
      <c r="A35" s="30"/>
      <c r="B35" s="31"/>
      <c r="C35" s="36"/>
      <c r="D35" s="37" t="s">
        <v>41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42</v>
      </c>
      <c r="U35" s="38"/>
      <c r="V35" s="38"/>
      <c r="W35" s="38"/>
      <c r="X35" s="213" t="s">
        <v>43</v>
      </c>
      <c r="Y35" s="214"/>
      <c r="Z35" s="214"/>
      <c r="AA35" s="214"/>
      <c r="AB35" s="214"/>
      <c r="AC35" s="38"/>
      <c r="AD35" s="38"/>
      <c r="AE35" s="38"/>
      <c r="AF35" s="38"/>
      <c r="AG35" s="38"/>
      <c r="AH35" s="38"/>
      <c r="AI35" s="38"/>
      <c r="AJ35" s="38"/>
      <c r="AK35" s="215">
        <f>SUM(AK26:AK33)</f>
        <v>0</v>
      </c>
      <c r="AL35" s="214"/>
      <c r="AM35" s="214"/>
      <c r="AN35" s="214"/>
      <c r="AO35" s="216"/>
      <c r="AP35" s="36"/>
      <c r="AQ35" s="36"/>
      <c r="AR35" s="31"/>
      <c r="BE35" s="30"/>
    </row>
    <row r="36" spans="1:57" s="2" customFormat="1" ht="6.95" customHeight="1" x14ac:dyDescent="0.2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 x14ac:dyDescent="0.2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 x14ac:dyDescent="0.2">
      <c r="B38" s="18"/>
      <c r="AR38" s="18"/>
    </row>
    <row r="39" spans="1:57" s="1" customFormat="1" ht="14.45" customHeight="1" x14ac:dyDescent="0.2">
      <c r="B39" s="18"/>
      <c r="AR39" s="18"/>
    </row>
    <row r="40" spans="1:57" s="1" customFormat="1" ht="14.45" customHeight="1" x14ac:dyDescent="0.2">
      <c r="B40" s="18"/>
      <c r="AR40" s="18"/>
    </row>
    <row r="41" spans="1:57" s="1" customFormat="1" ht="14.45" customHeight="1" x14ac:dyDescent="0.2">
      <c r="B41" s="18"/>
      <c r="AR41" s="18"/>
    </row>
    <row r="42" spans="1:57" s="1" customFormat="1" ht="14.45" customHeight="1" x14ac:dyDescent="0.2">
      <c r="B42" s="18"/>
      <c r="AR42" s="18"/>
    </row>
    <row r="43" spans="1:57" s="1" customFormat="1" ht="14.45" customHeight="1" x14ac:dyDescent="0.2">
      <c r="B43" s="18"/>
      <c r="AR43" s="18"/>
    </row>
    <row r="44" spans="1:57" s="1" customFormat="1" ht="14.45" customHeight="1" x14ac:dyDescent="0.2">
      <c r="B44" s="18"/>
      <c r="AR44" s="18"/>
    </row>
    <row r="45" spans="1:57" s="1" customFormat="1" ht="14.45" customHeight="1" x14ac:dyDescent="0.2">
      <c r="B45" s="18"/>
      <c r="AR45" s="18"/>
    </row>
    <row r="46" spans="1:57" s="1" customFormat="1" ht="14.45" customHeight="1" x14ac:dyDescent="0.2">
      <c r="B46" s="18"/>
      <c r="AR46" s="18"/>
    </row>
    <row r="47" spans="1:57" s="1" customFormat="1" ht="14.45" customHeight="1" x14ac:dyDescent="0.2">
      <c r="B47" s="18"/>
      <c r="AR47" s="18"/>
    </row>
    <row r="48" spans="1:57" s="1" customFormat="1" ht="14.45" customHeight="1" x14ac:dyDescent="0.2">
      <c r="B48" s="18"/>
      <c r="AR48" s="18"/>
    </row>
    <row r="49" spans="1:57" s="2" customFormat="1" ht="14.45" customHeight="1" x14ac:dyDescent="0.2">
      <c r="B49" s="40"/>
      <c r="D49" s="41" t="s">
        <v>44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45</v>
      </c>
      <c r="AI49" s="42"/>
      <c r="AJ49" s="42"/>
      <c r="AK49" s="42"/>
      <c r="AL49" s="42"/>
      <c r="AM49" s="42"/>
      <c r="AN49" s="42"/>
      <c r="AO49" s="42"/>
      <c r="AR49" s="40"/>
    </row>
    <row r="50" spans="1:57" x14ac:dyDescent="0.2">
      <c r="B50" s="18"/>
      <c r="AR50" s="18"/>
    </row>
    <row r="51" spans="1:57" x14ac:dyDescent="0.2">
      <c r="B51" s="18"/>
      <c r="AR51" s="18"/>
    </row>
    <row r="52" spans="1:57" x14ac:dyDescent="0.2">
      <c r="B52" s="18"/>
      <c r="AR52" s="18"/>
    </row>
    <row r="53" spans="1:57" x14ac:dyDescent="0.2">
      <c r="B53" s="18"/>
      <c r="AR53" s="18"/>
    </row>
    <row r="54" spans="1:57" x14ac:dyDescent="0.2">
      <c r="B54" s="18"/>
      <c r="AR54" s="18"/>
    </row>
    <row r="55" spans="1:57" x14ac:dyDescent="0.2">
      <c r="B55" s="18"/>
      <c r="AR55" s="18"/>
    </row>
    <row r="56" spans="1:57" x14ac:dyDescent="0.2">
      <c r="B56" s="18"/>
      <c r="AR56" s="18"/>
    </row>
    <row r="57" spans="1:57" x14ac:dyDescent="0.2">
      <c r="B57" s="18"/>
      <c r="AR57" s="18"/>
    </row>
    <row r="58" spans="1:57" x14ac:dyDescent="0.2">
      <c r="B58" s="18"/>
      <c r="AR58" s="18"/>
    </row>
    <row r="59" spans="1:57" x14ac:dyDescent="0.2">
      <c r="B59" s="18"/>
      <c r="AR59" s="18"/>
    </row>
    <row r="60" spans="1:57" s="2" customFormat="1" ht="12.75" x14ac:dyDescent="0.2">
      <c r="A60" s="30"/>
      <c r="B60" s="31"/>
      <c r="C60" s="30"/>
      <c r="D60" s="43" t="s">
        <v>46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47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46</v>
      </c>
      <c r="AI60" s="33"/>
      <c r="AJ60" s="33"/>
      <c r="AK60" s="33"/>
      <c r="AL60" s="33"/>
      <c r="AM60" s="43" t="s">
        <v>47</v>
      </c>
      <c r="AN60" s="33"/>
      <c r="AO60" s="33"/>
      <c r="AP60" s="30"/>
      <c r="AQ60" s="30"/>
      <c r="AR60" s="31"/>
      <c r="BE60" s="30"/>
    </row>
    <row r="61" spans="1:57" x14ac:dyDescent="0.2">
      <c r="B61" s="18"/>
      <c r="AR61" s="18"/>
    </row>
    <row r="62" spans="1:57" x14ac:dyDescent="0.2">
      <c r="B62" s="18"/>
      <c r="AR62" s="18"/>
    </row>
    <row r="63" spans="1:57" x14ac:dyDescent="0.2">
      <c r="B63" s="18"/>
      <c r="AR63" s="18"/>
    </row>
    <row r="64" spans="1:57" s="2" customFormat="1" ht="12.75" x14ac:dyDescent="0.2">
      <c r="A64" s="30"/>
      <c r="B64" s="31"/>
      <c r="C64" s="30"/>
      <c r="D64" s="41" t="s">
        <v>48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49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 x14ac:dyDescent="0.2">
      <c r="B65" s="18"/>
      <c r="AR65" s="18"/>
    </row>
    <row r="66" spans="1:57" x14ac:dyDescent="0.2">
      <c r="B66" s="18"/>
      <c r="AR66" s="18"/>
    </row>
    <row r="67" spans="1:57" x14ac:dyDescent="0.2">
      <c r="B67" s="18"/>
      <c r="AR67" s="18"/>
    </row>
    <row r="68" spans="1:57" x14ac:dyDescent="0.2">
      <c r="B68" s="18"/>
      <c r="AR68" s="18"/>
    </row>
    <row r="69" spans="1:57" x14ac:dyDescent="0.2">
      <c r="B69" s="18"/>
      <c r="AR69" s="18"/>
    </row>
    <row r="70" spans="1:57" x14ac:dyDescent="0.2">
      <c r="B70" s="18"/>
      <c r="AR70" s="18"/>
    </row>
    <row r="71" spans="1:57" x14ac:dyDescent="0.2">
      <c r="B71" s="18"/>
      <c r="AR71" s="18"/>
    </row>
    <row r="72" spans="1:57" x14ac:dyDescent="0.2">
      <c r="B72" s="18"/>
      <c r="AR72" s="18"/>
    </row>
    <row r="73" spans="1:57" x14ac:dyDescent="0.2">
      <c r="B73" s="18"/>
      <c r="AR73" s="18"/>
    </row>
    <row r="74" spans="1:57" x14ac:dyDescent="0.2">
      <c r="B74" s="18"/>
      <c r="AR74" s="18"/>
    </row>
    <row r="75" spans="1:57" s="2" customFormat="1" ht="12.75" x14ac:dyDescent="0.2">
      <c r="A75" s="30"/>
      <c r="B75" s="31"/>
      <c r="C75" s="30"/>
      <c r="D75" s="43" t="s">
        <v>46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47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46</v>
      </c>
      <c r="AI75" s="33"/>
      <c r="AJ75" s="33"/>
      <c r="AK75" s="33"/>
      <c r="AL75" s="33"/>
      <c r="AM75" s="43" t="s">
        <v>47</v>
      </c>
      <c r="AN75" s="33"/>
      <c r="AO75" s="33"/>
      <c r="AP75" s="30"/>
      <c r="AQ75" s="30"/>
      <c r="AR75" s="31"/>
      <c r="BE75" s="30"/>
    </row>
    <row r="76" spans="1:57" s="2" customFormat="1" x14ac:dyDescent="0.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 x14ac:dyDescent="0.2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1" s="2" customFormat="1" ht="6.95" customHeight="1" x14ac:dyDescent="0.2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1" s="2" customFormat="1" ht="24.95" customHeight="1" x14ac:dyDescent="0.2">
      <c r="A82" s="30"/>
      <c r="B82" s="31"/>
      <c r="C82" s="19" t="s">
        <v>50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 x14ac:dyDescent="0.2">
      <c r="B84" s="49"/>
      <c r="C84" s="25" t="s">
        <v>11</v>
      </c>
      <c r="L84" s="4" t="str">
        <f>K5</f>
        <v>1</v>
      </c>
      <c r="AR84" s="49"/>
    </row>
    <row r="85" spans="1:91" s="5" customFormat="1" ht="36.950000000000003" customHeight="1" x14ac:dyDescent="0.2">
      <c r="B85" s="50"/>
      <c r="C85" s="51" t="s">
        <v>14</v>
      </c>
      <c r="L85" s="201" t="str">
        <f>K6</f>
        <v xml:space="preserve">Rozšírenie kapacít chodníkov na Mestskom cintoríne 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R85" s="50"/>
    </row>
    <row r="86" spans="1:91" s="2" customFormat="1" ht="6.95" customHeight="1" x14ac:dyDescent="0.2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 x14ac:dyDescent="0.2">
      <c r="A87" s="30"/>
      <c r="B87" s="31"/>
      <c r="C87" s="25" t="s">
        <v>17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 xml:space="preserve"> 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19</v>
      </c>
      <c r="AJ87" s="30"/>
      <c r="AK87" s="30"/>
      <c r="AL87" s="30"/>
      <c r="AM87" s="203" t="str">
        <f>IF(AN8= "","",AN8)</f>
        <v>24. 3. 2021</v>
      </c>
      <c r="AN87" s="203"/>
      <c r="AO87" s="30"/>
      <c r="AP87" s="30"/>
      <c r="AQ87" s="30"/>
      <c r="AR87" s="31"/>
      <c r="BE87" s="30"/>
    </row>
    <row r="88" spans="1:91" s="2" customFormat="1" ht="6.95" customHeight="1" x14ac:dyDescent="0.2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2" customHeight="1" x14ac:dyDescent="0.2">
      <c r="A89" s="30"/>
      <c r="B89" s="31"/>
      <c r="C89" s="25" t="s">
        <v>21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 xml:space="preserve"> 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26</v>
      </c>
      <c r="AJ89" s="30"/>
      <c r="AK89" s="30"/>
      <c r="AL89" s="30"/>
      <c r="AM89" s="204" t="str">
        <f>IF(E17="","",E17)</f>
        <v xml:space="preserve"> </v>
      </c>
      <c r="AN89" s="205"/>
      <c r="AO89" s="205"/>
      <c r="AP89" s="205"/>
      <c r="AQ89" s="30"/>
      <c r="AR89" s="31"/>
      <c r="AS89" s="206" t="s">
        <v>51</v>
      </c>
      <c r="AT89" s="207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1" s="2" customFormat="1" ht="15.2" customHeight="1" x14ac:dyDescent="0.2">
      <c r="A90" s="30"/>
      <c r="B90" s="31"/>
      <c r="C90" s="25" t="s">
        <v>24</v>
      </c>
      <c r="D90" s="30"/>
      <c r="E90" s="30"/>
      <c r="F90" s="30"/>
      <c r="G90" s="30"/>
      <c r="H90" s="30"/>
      <c r="I90" s="30"/>
      <c r="J90" s="30"/>
      <c r="K90" s="30"/>
      <c r="L90" s="4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29</v>
      </c>
      <c r="AJ90" s="30"/>
      <c r="AK90" s="30"/>
      <c r="AL90" s="30"/>
      <c r="AM90" s="204" t="str">
        <f>IF(E20="","",E20)</f>
        <v xml:space="preserve"> </v>
      </c>
      <c r="AN90" s="205"/>
      <c r="AO90" s="205"/>
      <c r="AP90" s="205"/>
      <c r="AQ90" s="30"/>
      <c r="AR90" s="31"/>
      <c r="AS90" s="208"/>
      <c r="AT90" s="209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1" s="2" customFormat="1" ht="10.9" customHeight="1" x14ac:dyDescent="0.2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08"/>
      <c r="AT91" s="209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1" s="2" customFormat="1" ht="29.25" customHeight="1" x14ac:dyDescent="0.2">
      <c r="A92" s="30"/>
      <c r="B92" s="31"/>
      <c r="C92" s="196" t="s">
        <v>52</v>
      </c>
      <c r="D92" s="197"/>
      <c r="E92" s="197"/>
      <c r="F92" s="197"/>
      <c r="G92" s="197"/>
      <c r="H92" s="58"/>
      <c r="I92" s="198" t="s">
        <v>53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9" t="s">
        <v>54</v>
      </c>
      <c r="AH92" s="197"/>
      <c r="AI92" s="197"/>
      <c r="AJ92" s="197"/>
      <c r="AK92" s="197"/>
      <c r="AL92" s="197"/>
      <c r="AM92" s="197"/>
      <c r="AN92" s="198" t="s">
        <v>55</v>
      </c>
      <c r="AO92" s="197"/>
      <c r="AP92" s="200"/>
      <c r="AQ92" s="59" t="s">
        <v>56</v>
      </c>
      <c r="AR92" s="31"/>
      <c r="AS92" s="60" t="s">
        <v>57</v>
      </c>
      <c r="AT92" s="61" t="s">
        <v>58</v>
      </c>
      <c r="AU92" s="61" t="s">
        <v>59</v>
      </c>
      <c r="AV92" s="61" t="s">
        <v>60</v>
      </c>
      <c r="AW92" s="61" t="s">
        <v>61</v>
      </c>
      <c r="AX92" s="61" t="s">
        <v>62</v>
      </c>
      <c r="AY92" s="61" t="s">
        <v>63</v>
      </c>
      <c r="AZ92" s="61" t="s">
        <v>64</v>
      </c>
      <c r="BA92" s="61" t="s">
        <v>65</v>
      </c>
      <c r="BB92" s="61" t="s">
        <v>66</v>
      </c>
      <c r="BC92" s="61" t="s">
        <v>67</v>
      </c>
      <c r="BD92" s="62" t="s">
        <v>68</v>
      </c>
      <c r="BE92" s="30"/>
    </row>
    <row r="93" spans="1:91" s="2" customFormat="1" ht="10.9" customHeight="1" x14ac:dyDescent="0.2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1" s="6" customFormat="1" ht="32.450000000000003" customHeight="1" x14ac:dyDescent="0.2">
      <c r="B94" s="66"/>
      <c r="C94" s="67" t="s">
        <v>69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20">
        <f>ROUND(AG95,2)</f>
        <v>0</v>
      </c>
      <c r="AH94" s="220"/>
      <c r="AI94" s="220"/>
      <c r="AJ94" s="220"/>
      <c r="AK94" s="220"/>
      <c r="AL94" s="220"/>
      <c r="AM94" s="220"/>
      <c r="AN94" s="221">
        <f>SUM(AG94,AT94)</f>
        <v>0</v>
      </c>
      <c r="AO94" s="221"/>
      <c r="AP94" s="221"/>
      <c r="AQ94" s="70" t="s">
        <v>1</v>
      </c>
      <c r="AR94" s="66"/>
      <c r="AS94" s="71">
        <f>ROUND(AS95,2)</f>
        <v>0</v>
      </c>
      <c r="AT94" s="72">
        <f>ROUND(SUM(AV94:AW94),2)</f>
        <v>0</v>
      </c>
      <c r="AU94" s="73">
        <f>ROUND(AU95,5)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0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70</v>
      </c>
      <c r="BT94" s="75" t="s">
        <v>71</v>
      </c>
      <c r="BU94" s="76" t="s">
        <v>72</v>
      </c>
      <c r="BV94" s="75" t="s">
        <v>73</v>
      </c>
      <c r="BW94" s="75" t="s">
        <v>4</v>
      </c>
      <c r="BX94" s="75" t="s">
        <v>74</v>
      </c>
      <c r="CL94" s="75" t="s">
        <v>1</v>
      </c>
    </row>
    <row r="95" spans="1:91" s="7" customFormat="1" ht="16.5" customHeight="1" x14ac:dyDescent="0.2">
      <c r="A95" s="77" t="s">
        <v>75</v>
      </c>
      <c r="B95" s="78"/>
      <c r="C95" s="79"/>
      <c r="D95" s="219">
        <v>1</v>
      </c>
      <c r="E95" s="219"/>
      <c r="F95" s="219"/>
      <c r="G95" s="219"/>
      <c r="H95" s="219"/>
      <c r="I95" s="80"/>
      <c r="J95" s="219" t="s">
        <v>77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7">
        <f>'1 - Chodník'!J30</f>
        <v>0</v>
      </c>
      <c r="AH95" s="218"/>
      <c r="AI95" s="218"/>
      <c r="AJ95" s="218"/>
      <c r="AK95" s="218"/>
      <c r="AL95" s="218"/>
      <c r="AM95" s="218"/>
      <c r="AN95" s="217">
        <f>SUM(AG95,AT95)</f>
        <v>0</v>
      </c>
      <c r="AO95" s="218"/>
      <c r="AP95" s="218"/>
      <c r="AQ95" s="81" t="s">
        <v>78</v>
      </c>
      <c r="AR95" s="78"/>
      <c r="AS95" s="82">
        <v>0</v>
      </c>
      <c r="AT95" s="83">
        <f>ROUND(SUM(AV95:AW95),2)</f>
        <v>0</v>
      </c>
      <c r="AU95" s="84">
        <f>'1 - Chodník'!P123</f>
        <v>0</v>
      </c>
      <c r="AV95" s="83">
        <f>'1 - Chodník'!J33</f>
        <v>0</v>
      </c>
      <c r="AW95" s="83">
        <f>'1 - Chodník'!J34</f>
        <v>0</v>
      </c>
      <c r="AX95" s="83">
        <f>'1 - Chodník'!J35</f>
        <v>0</v>
      </c>
      <c r="AY95" s="83">
        <f>'1 - Chodník'!J36</f>
        <v>0</v>
      </c>
      <c r="AZ95" s="83">
        <f>'1 - Chodník'!F33</f>
        <v>0</v>
      </c>
      <c r="BA95" s="83">
        <f>'1 - Chodník'!F34</f>
        <v>0</v>
      </c>
      <c r="BB95" s="83">
        <f>'1 - Chodník'!F35</f>
        <v>0</v>
      </c>
      <c r="BC95" s="83">
        <f>'1 - Chodník'!F36</f>
        <v>0</v>
      </c>
      <c r="BD95" s="85">
        <f>'1 - Chodník'!F37</f>
        <v>0</v>
      </c>
      <c r="BT95" s="86" t="s">
        <v>12</v>
      </c>
      <c r="BV95" s="86" t="s">
        <v>73</v>
      </c>
      <c r="BW95" s="86" t="s">
        <v>79</v>
      </c>
      <c r="BX95" s="86" t="s">
        <v>4</v>
      </c>
      <c r="CL95" s="86" t="s">
        <v>1</v>
      </c>
      <c r="CM95" s="86" t="s">
        <v>71</v>
      </c>
    </row>
    <row r="96" spans="1:91" s="2" customFormat="1" ht="30" customHeight="1" x14ac:dyDescent="0.2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5" customHeight="1" x14ac:dyDescent="0.2">
      <c r="A97" s="30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 - Chodník'!C2" display="/" xr:uid="{00000000-0004-0000-0000-000000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1"/>
  <sheetViews>
    <sheetView showGridLines="0" tabSelected="1" topLeftCell="A137" workbookViewId="0">
      <selection activeCell="Y147" sqref="Y147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7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87"/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5" t="s">
        <v>79</v>
      </c>
    </row>
    <row r="3" spans="1:46" s="1" customFormat="1" ht="6.95" customHeight="1" x14ac:dyDescent="0.2">
      <c r="B3" s="16"/>
      <c r="C3" s="17"/>
      <c r="D3" s="17"/>
      <c r="E3" s="17"/>
      <c r="F3" s="17"/>
      <c r="G3" s="17"/>
      <c r="H3" s="17"/>
      <c r="I3" s="88"/>
      <c r="J3" s="17"/>
      <c r="K3" s="17"/>
      <c r="L3" s="18"/>
      <c r="AT3" s="15" t="s">
        <v>71</v>
      </c>
    </row>
    <row r="4" spans="1:46" s="1" customFormat="1" ht="24.95" customHeight="1" x14ac:dyDescent="0.2">
      <c r="B4" s="18"/>
      <c r="D4" s="19" t="s">
        <v>80</v>
      </c>
      <c r="I4" s="87"/>
      <c r="L4" s="18"/>
      <c r="M4" s="89" t="s">
        <v>9</v>
      </c>
      <c r="AT4" s="15" t="s">
        <v>3</v>
      </c>
    </row>
    <row r="5" spans="1:46" s="1" customFormat="1" ht="6.95" customHeight="1" x14ac:dyDescent="0.2">
      <c r="B5" s="18"/>
      <c r="I5" s="87"/>
      <c r="L5" s="18"/>
    </row>
    <row r="6" spans="1:46" s="1" customFormat="1" ht="12" customHeight="1" x14ac:dyDescent="0.2">
      <c r="B6" s="18"/>
      <c r="D6" s="25" t="s">
        <v>14</v>
      </c>
      <c r="I6" s="87"/>
      <c r="L6" s="18"/>
    </row>
    <row r="7" spans="1:46" s="1" customFormat="1" ht="16.5" customHeight="1" x14ac:dyDescent="0.2">
      <c r="B7" s="18"/>
      <c r="E7" s="234" t="str">
        <f>'Rekapitulácia stavby'!K6</f>
        <v xml:space="preserve">Rozšírenie kapacít chodníkov na Mestskom cintoríne </v>
      </c>
      <c r="F7" s="235"/>
      <c r="G7" s="235"/>
      <c r="H7" s="235"/>
      <c r="I7" s="87"/>
      <c r="L7" s="18"/>
    </row>
    <row r="8" spans="1:46" s="2" customFormat="1" ht="12" customHeight="1" x14ac:dyDescent="0.2">
      <c r="A8" s="30"/>
      <c r="B8" s="31"/>
      <c r="C8" s="30"/>
      <c r="D8" s="25" t="s">
        <v>81</v>
      </c>
      <c r="E8" s="30"/>
      <c r="F8" s="30"/>
      <c r="G8" s="30"/>
      <c r="H8" s="30"/>
      <c r="I8" s="9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 x14ac:dyDescent="0.2">
      <c r="A9" s="30"/>
      <c r="B9" s="31"/>
      <c r="C9" s="30"/>
      <c r="D9" s="30"/>
      <c r="E9" s="201" t="s">
        <v>200</v>
      </c>
      <c r="F9" s="233"/>
      <c r="G9" s="233"/>
      <c r="H9" s="233"/>
      <c r="I9" s="9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x14ac:dyDescent="0.2">
      <c r="A10" s="30"/>
      <c r="B10" s="31"/>
      <c r="C10" s="30"/>
      <c r="D10" s="30"/>
      <c r="E10" s="30"/>
      <c r="F10" s="30"/>
      <c r="G10" s="30"/>
      <c r="H10" s="30"/>
      <c r="I10" s="9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 x14ac:dyDescent="0.2">
      <c r="A11" s="30"/>
      <c r="B11" s="31"/>
      <c r="C11" s="30"/>
      <c r="D11" s="25" t="s">
        <v>15</v>
      </c>
      <c r="E11" s="30"/>
      <c r="F11" s="23" t="s">
        <v>1</v>
      </c>
      <c r="G11" s="30"/>
      <c r="H11" s="30"/>
      <c r="I11" s="91" t="s">
        <v>16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5" t="s">
        <v>17</v>
      </c>
      <c r="E12" s="30"/>
      <c r="F12" s="23" t="s">
        <v>18</v>
      </c>
      <c r="G12" s="30"/>
      <c r="H12" s="30"/>
      <c r="I12" s="91" t="s">
        <v>19</v>
      </c>
      <c r="J12" s="53" t="str">
        <f>'Rekapitulácia stavby'!AN8</f>
        <v>24. 3. 2021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 x14ac:dyDescent="0.2">
      <c r="A13" s="30"/>
      <c r="B13" s="31"/>
      <c r="C13" s="30"/>
      <c r="D13" s="30"/>
      <c r="E13" s="30"/>
      <c r="F13" s="30"/>
      <c r="G13" s="30"/>
      <c r="H13" s="30"/>
      <c r="I13" s="9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 x14ac:dyDescent="0.2">
      <c r="A14" s="30"/>
      <c r="B14" s="31"/>
      <c r="C14" s="30"/>
      <c r="D14" s="25" t="s">
        <v>21</v>
      </c>
      <c r="E14" s="30"/>
      <c r="F14" s="30"/>
      <c r="G14" s="30"/>
      <c r="H14" s="30"/>
      <c r="I14" s="91" t="s">
        <v>22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 x14ac:dyDescent="0.2">
      <c r="A15" s="30"/>
      <c r="B15" s="31"/>
      <c r="C15" s="30"/>
      <c r="D15" s="30"/>
      <c r="E15" s="23" t="str">
        <f>IF('Rekapitulácia stavby'!E11="","",'Rekapitulácia stavby'!E11)</f>
        <v xml:space="preserve"> </v>
      </c>
      <c r="F15" s="30"/>
      <c r="G15" s="30"/>
      <c r="H15" s="30"/>
      <c r="I15" s="91" t="s">
        <v>23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 x14ac:dyDescent="0.2">
      <c r="A16" s="30"/>
      <c r="B16" s="31"/>
      <c r="C16" s="30"/>
      <c r="D16" s="30"/>
      <c r="E16" s="30"/>
      <c r="F16" s="30"/>
      <c r="G16" s="30"/>
      <c r="H16" s="30"/>
      <c r="I16" s="9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 x14ac:dyDescent="0.2">
      <c r="A17" s="30"/>
      <c r="B17" s="31"/>
      <c r="C17" s="30"/>
      <c r="D17" s="25" t="s">
        <v>24</v>
      </c>
      <c r="E17" s="30"/>
      <c r="F17" s="30"/>
      <c r="G17" s="30"/>
      <c r="H17" s="30"/>
      <c r="I17" s="91" t="s">
        <v>22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 x14ac:dyDescent="0.2">
      <c r="A18" s="30"/>
      <c r="B18" s="31"/>
      <c r="C18" s="30"/>
      <c r="D18" s="30"/>
      <c r="E18" s="236" t="str">
        <f>'Rekapitulácia stavby'!E14</f>
        <v>Vyplň údaj</v>
      </c>
      <c r="F18" s="225"/>
      <c r="G18" s="225"/>
      <c r="H18" s="225"/>
      <c r="I18" s="91" t="s">
        <v>23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 x14ac:dyDescent="0.2">
      <c r="A19" s="30"/>
      <c r="B19" s="31"/>
      <c r="C19" s="30"/>
      <c r="D19" s="30"/>
      <c r="E19" s="30"/>
      <c r="F19" s="30"/>
      <c r="G19" s="30"/>
      <c r="H19" s="30"/>
      <c r="I19" s="9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 x14ac:dyDescent="0.2">
      <c r="A20" s="30"/>
      <c r="B20" s="31"/>
      <c r="C20" s="30"/>
      <c r="D20" s="25" t="s">
        <v>26</v>
      </c>
      <c r="E20" s="30"/>
      <c r="F20" s="30"/>
      <c r="G20" s="30"/>
      <c r="H20" s="30"/>
      <c r="I20" s="91" t="s">
        <v>22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 x14ac:dyDescent="0.2">
      <c r="A21" s="30"/>
      <c r="B21" s="31"/>
      <c r="C21" s="30"/>
      <c r="D21" s="30"/>
      <c r="E21" s="23" t="str">
        <f>IF('Rekapitulácia stavby'!E17="","",'Rekapitulácia stavby'!E17)</f>
        <v xml:space="preserve"> </v>
      </c>
      <c r="F21" s="30"/>
      <c r="G21" s="30"/>
      <c r="H21" s="30"/>
      <c r="I21" s="91" t="s">
        <v>23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 x14ac:dyDescent="0.2">
      <c r="A22" s="30"/>
      <c r="B22" s="31"/>
      <c r="C22" s="30"/>
      <c r="D22" s="30"/>
      <c r="E22" s="30"/>
      <c r="F22" s="30"/>
      <c r="G22" s="30"/>
      <c r="H22" s="30"/>
      <c r="I22" s="9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 x14ac:dyDescent="0.2">
      <c r="A23" s="30"/>
      <c r="B23" s="31"/>
      <c r="C23" s="30"/>
      <c r="D23" s="25" t="s">
        <v>29</v>
      </c>
      <c r="E23" s="30"/>
      <c r="F23" s="30"/>
      <c r="G23" s="30"/>
      <c r="H23" s="30"/>
      <c r="I23" s="91" t="s">
        <v>22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 x14ac:dyDescent="0.2">
      <c r="A24" s="30"/>
      <c r="B24" s="31"/>
      <c r="C24" s="30"/>
      <c r="D24" s="30"/>
      <c r="E24" s="23" t="str">
        <f>IF('Rekapitulácia stavby'!E20="","",'Rekapitulácia stavby'!E20)</f>
        <v xml:space="preserve"> </v>
      </c>
      <c r="F24" s="30"/>
      <c r="G24" s="30"/>
      <c r="H24" s="30"/>
      <c r="I24" s="91" t="s">
        <v>23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 x14ac:dyDescent="0.2">
      <c r="A25" s="30"/>
      <c r="B25" s="31"/>
      <c r="C25" s="30"/>
      <c r="D25" s="30"/>
      <c r="E25" s="30"/>
      <c r="F25" s="30"/>
      <c r="G25" s="30"/>
      <c r="H25" s="30"/>
      <c r="I25" s="9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 x14ac:dyDescent="0.2">
      <c r="A26" s="30"/>
      <c r="B26" s="31"/>
      <c r="C26" s="30"/>
      <c r="D26" s="25" t="s">
        <v>30</v>
      </c>
      <c r="E26" s="30"/>
      <c r="F26" s="30"/>
      <c r="G26" s="30"/>
      <c r="H26" s="30"/>
      <c r="I26" s="9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 x14ac:dyDescent="0.2">
      <c r="A27" s="92"/>
      <c r="B27" s="93"/>
      <c r="C27" s="92"/>
      <c r="D27" s="92"/>
      <c r="E27" s="229" t="s">
        <v>1</v>
      </c>
      <c r="F27" s="229"/>
      <c r="G27" s="229"/>
      <c r="H27" s="229"/>
      <c r="I27" s="94"/>
      <c r="J27" s="92"/>
      <c r="K27" s="92"/>
      <c r="L27" s="95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 x14ac:dyDescent="0.2">
      <c r="A28" s="30"/>
      <c r="B28" s="31"/>
      <c r="C28" s="30"/>
      <c r="D28" s="30"/>
      <c r="E28" s="30"/>
      <c r="F28" s="30"/>
      <c r="G28" s="30"/>
      <c r="H28" s="30"/>
      <c r="I28" s="9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 x14ac:dyDescent="0.2">
      <c r="A29" s="30"/>
      <c r="B29" s="31"/>
      <c r="C29" s="30"/>
      <c r="D29" s="64"/>
      <c r="E29" s="64"/>
      <c r="F29" s="64"/>
      <c r="G29" s="64"/>
      <c r="H29" s="64"/>
      <c r="I29" s="96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 x14ac:dyDescent="0.2">
      <c r="A30" s="30"/>
      <c r="B30" s="31"/>
      <c r="C30" s="30"/>
      <c r="D30" s="97" t="s">
        <v>31</v>
      </c>
      <c r="E30" s="30"/>
      <c r="F30" s="30"/>
      <c r="G30" s="30"/>
      <c r="H30" s="30"/>
      <c r="I30" s="90"/>
      <c r="J30" s="69">
        <f>ROUND(J123,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 x14ac:dyDescent="0.2">
      <c r="A31" s="30"/>
      <c r="B31" s="31"/>
      <c r="C31" s="30"/>
      <c r="D31" s="64"/>
      <c r="E31" s="64"/>
      <c r="F31" s="64"/>
      <c r="G31" s="64"/>
      <c r="H31" s="64"/>
      <c r="I31" s="96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 x14ac:dyDescent="0.2">
      <c r="A32" s="30"/>
      <c r="B32" s="31"/>
      <c r="C32" s="30"/>
      <c r="D32" s="30"/>
      <c r="E32" s="30"/>
      <c r="F32" s="34" t="s">
        <v>33</v>
      </c>
      <c r="G32" s="30"/>
      <c r="H32" s="30"/>
      <c r="I32" s="98" t="s">
        <v>32</v>
      </c>
      <c r="J32" s="34" t="s">
        <v>34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 x14ac:dyDescent="0.2">
      <c r="A33" s="30"/>
      <c r="B33" s="31"/>
      <c r="C33" s="30"/>
      <c r="D33" s="99" t="s">
        <v>35</v>
      </c>
      <c r="E33" s="25" t="s">
        <v>36</v>
      </c>
      <c r="F33" s="100">
        <f>ROUND((SUM(BE123:BE150)),  2)</f>
        <v>0</v>
      </c>
      <c r="G33" s="30"/>
      <c r="H33" s="30"/>
      <c r="I33" s="101">
        <v>0.2</v>
      </c>
      <c r="J33" s="100">
        <f>ROUND(((SUM(BE123:BE150))*I33),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 x14ac:dyDescent="0.2">
      <c r="A34" s="30"/>
      <c r="B34" s="31"/>
      <c r="C34" s="30"/>
      <c r="D34" s="30"/>
      <c r="E34" s="25" t="s">
        <v>37</v>
      </c>
      <c r="F34" s="100">
        <f>ROUND((SUM(BF123:BF150)),  2)</f>
        <v>0</v>
      </c>
      <c r="G34" s="30"/>
      <c r="H34" s="30"/>
      <c r="I34" s="101">
        <v>0.2</v>
      </c>
      <c r="J34" s="100">
        <f>ROUND(((SUM(BF123:BF150))*I34),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 x14ac:dyDescent="0.2">
      <c r="A35" s="30"/>
      <c r="B35" s="31"/>
      <c r="C35" s="30"/>
      <c r="D35" s="30"/>
      <c r="E35" s="25" t="s">
        <v>38</v>
      </c>
      <c r="F35" s="100">
        <f>ROUND((SUM(BG123:BG150)),  2)</f>
        <v>0</v>
      </c>
      <c r="G35" s="30"/>
      <c r="H35" s="30"/>
      <c r="I35" s="101">
        <v>0.2</v>
      </c>
      <c r="J35" s="100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 x14ac:dyDescent="0.2">
      <c r="A36" s="30"/>
      <c r="B36" s="31"/>
      <c r="C36" s="30"/>
      <c r="D36" s="30"/>
      <c r="E36" s="25" t="s">
        <v>39</v>
      </c>
      <c r="F36" s="100">
        <f>ROUND((SUM(BH123:BH150)),  2)</f>
        <v>0</v>
      </c>
      <c r="G36" s="30"/>
      <c r="H36" s="30"/>
      <c r="I36" s="101">
        <v>0.2</v>
      </c>
      <c r="J36" s="100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 x14ac:dyDescent="0.2">
      <c r="A37" s="30"/>
      <c r="B37" s="31"/>
      <c r="C37" s="30"/>
      <c r="D37" s="30"/>
      <c r="E37" s="25" t="s">
        <v>40</v>
      </c>
      <c r="F37" s="100">
        <f>ROUND((SUM(BI123:BI150)),  2)</f>
        <v>0</v>
      </c>
      <c r="G37" s="30"/>
      <c r="H37" s="30"/>
      <c r="I37" s="101">
        <v>0</v>
      </c>
      <c r="J37" s="100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 x14ac:dyDescent="0.2">
      <c r="A38" s="30"/>
      <c r="B38" s="31"/>
      <c r="C38" s="30"/>
      <c r="D38" s="30"/>
      <c r="E38" s="30"/>
      <c r="F38" s="30"/>
      <c r="G38" s="30"/>
      <c r="H38" s="30"/>
      <c r="I38" s="9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 x14ac:dyDescent="0.2">
      <c r="A39" s="30"/>
      <c r="B39" s="31"/>
      <c r="C39" s="102"/>
      <c r="D39" s="103" t="s">
        <v>41</v>
      </c>
      <c r="E39" s="58"/>
      <c r="F39" s="58"/>
      <c r="G39" s="104" t="s">
        <v>42</v>
      </c>
      <c r="H39" s="105" t="s">
        <v>43</v>
      </c>
      <c r="I39" s="106"/>
      <c r="J39" s="107">
        <f>SUM(J30:J37)</f>
        <v>0</v>
      </c>
      <c r="K39" s="108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x14ac:dyDescent="0.2">
      <c r="A40" s="30"/>
      <c r="B40" s="31"/>
      <c r="C40" s="30"/>
      <c r="D40" s="30"/>
      <c r="E40" s="30"/>
      <c r="F40" s="30"/>
      <c r="G40" s="30"/>
      <c r="H40" s="30"/>
      <c r="I40" s="9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 x14ac:dyDescent="0.2">
      <c r="B41" s="18"/>
      <c r="I41" s="87"/>
      <c r="L41" s="18"/>
    </row>
    <row r="42" spans="1:31" s="1" customFormat="1" ht="14.45" customHeight="1" x14ac:dyDescent="0.2">
      <c r="B42" s="18"/>
      <c r="I42" s="87"/>
      <c r="L42" s="18"/>
    </row>
    <row r="43" spans="1:31" s="1" customFormat="1" ht="14.45" customHeight="1" x14ac:dyDescent="0.2">
      <c r="B43" s="18"/>
      <c r="I43" s="87"/>
      <c r="L43" s="18"/>
    </row>
    <row r="44" spans="1:31" s="1" customFormat="1" ht="14.45" customHeight="1" x14ac:dyDescent="0.2">
      <c r="B44" s="18"/>
      <c r="I44" s="87"/>
      <c r="L44" s="18"/>
    </row>
    <row r="45" spans="1:31" s="1" customFormat="1" ht="14.45" customHeight="1" x14ac:dyDescent="0.2">
      <c r="B45" s="18"/>
      <c r="I45" s="87"/>
      <c r="L45" s="18"/>
    </row>
    <row r="46" spans="1:31" s="1" customFormat="1" ht="14.45" customHeight="1" x14ac:dyDescent="0.2">
      <c r="B46" s="18"/>
      <c r="I46" s="87"/>
      <c r="L46" s="18"/>
    </row>
    <row r="47" spans="1:31" s="1" customFormat="1" ht="14.45" customHeight="1" x14ac:dyDescent="0.2">
      <c r="B47" s="18"/>
      <c r="I47" s="87"/>
      <c r="L47" s="18"/>
    </row>
    <row r="48" spans="1:31" s="1" customFormat="1" ht="14.45" customHeight="1" x14ac:dyDescent="0.2">
      <c r="B48" s="18"/>
      <c r="I48" s="87"/>
      <c r="L48" s="18"/>
    </row>
    <row r="49" spans="1:31" s="1" customFormat="1" ht="14.45" customHeight="1" x14ac:dyDescent="0.2">
      <c r="B49" s="18"/>
      <c r="I49" s="87"/>
      <c r="L49" s="18"/>
    </row>
    <row r="50" spans="1:31" s="2" customFormat="1" ht="14.45" customHeight="1" x14ac:dyDescent="0.2">
      <c r="B50" s="40"/>
      <c r="D50" s="41" t="s">
        <v>44</v>
      </c>
      <c r="E50" s="42"/>
      <c r="F50" s="42"/>
      <c r="G50" s="41" t="s">
        <v>45</v>
      </c>
      <c r="H50" s="42"/>
      <c r="I50" s="109"/>
      <c r="J50" s="42"/>
      <c r="K50" s="42"/>
      <c r="L50" s="40"/>
    </row>
    <row r="51" spans="1:31" x14ac:dyDescent="0.2">
      <c r="B51" s="18"/>
      <c r="L51" s="18"/>
    </row>
    <row r="52" spans="1:31" x14ac:dyDescent="0.2">
      <c r="B52" s="18"/>
      <c r="L52" s="18"/>
    </row>
    <row r="53" spans="1:31" x14ac:dyDescent="0.2">
      <c r="B53" s="18"/>
      <c r="L53" s="18"/>
    </row>
    <row r="54" spans="1:31" x14ac:dyDescent="0.2">
      <c r="B54" s="18"/>
      <c r="L54" s="18"/>
    </row>
    <row r="55" spans="1:31" x14ac:dyDescent="0.2">
      <c r="B55" s="18"/>
      <c r="L55" s="18"/>
    </row>
    <row r="56" spans="1:31" x14ac:dyDescent="0.2">
      <c r="B56" s="18"/>
      <c r="L56" s="18"/>
    </row>
    <row r="57" spans="1:31" x14ac:dyDescent="0.2">
      <c r="B57" s="18"/>
      <c r="L57" s="18"/>
    </row>
    <row r="58" spans="1:31" x14ac:dyDescent="0.2">
      <c r="B58" s="18"/>
      <c r="L58" s="18"/>
    </row>
    <row r="59" spans="1:31" x14ac:dyDescent="0.2">
      <c r="B59" s="18"/>
      <c r="L59" s="18"/>
    </row>
    <row r="60" spans="1:31" x14ac:dyDescent="0.2">
      <c r="B60" s="18"/>
      <c r="L60" s="18"/>
    </row>
    <row r="61" spans="1:31" s="2" customFormat="1" ht="12.75" x14ac:dyDescent="0.2">
      <c r="A61" s="30"/>
      <c r="B61" s="31"/>
      <c r="C61" s="30"/>
      <c r="D61" s="43" t="s">
        <v>46</v>
      </c>
      <c r="E61" s="33"/>
      <c r="F61" s="110" t="s">
        <v>47</v>
      </c>
      <c r="G61" s="43" t="s">
        <v>46</v>
      </c>
      <c r="H61" s="33"/>
      <c r="I61" s="111"/>
      <c r="J61" s="112" t="s">
        <v>47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18"/>
      <c r="L62" s="18"/>
    </row>
    <row r="63" spans="1:31" x14ac:dyDescent="0.2">
      <c r="B63" s="18"/>
      <c r="L63" s="18"/>
    </row>
    <row r="64" spans="1:31" x14ac:dyDescent="0.2">
      <c r="B64" s="18"/>
      <c r="L64" s="18"/>
    </row>
    <row r="65" spans="1:31" s="2" customFormat="1" ht="12.75" x14ac:dyDescent="0.2">
      <c r="A65" s="30"/>
      <c r="B65" s="31"/>
      <c r="C65" s="30"/>
      <c r="D65" s="41" t="s">
        <v>48</v>
      </c>
      <c r="E65" s="44"/>
      <c r="F65" s="44"/>
      <c r="G65" s="41" t="s">
        <v>49</v>
      </c>
      <c r="H65" s="44"/>
      <c r="I65" s="113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18"/>
      <c r="L66" s="18"/>
    </row>
    <row r="67" spans="1:31" x14ac:dyDescent="0.2">
      <c r="B67" s="18"/>
      <c r="L67" s="18"/>
    </row>
    <row r="68" spans="1:31" x14ac:dyDescent="0.2">
      <c r="B68" s="18"/>
      <c r="L68" s="18"/>
    </row>
    <row r="69" spans="1:31" x14ac:dyDescent="0.2">
      <c r="B69" s="18"/>
      <c r="L69" s="18"/>
    </row>
    <row r="70" spans="1:31" x14ac:dyDescent="0.2">
      <c r="B70" s="18"/>
      <c r="L70" s="18"/>
    </row>
    <row r="71" spans="1:31" x14ac:dyDescent="0.2">
      <c r="B71" s="18"/>
      <c r="L71" s="18"/>
    </row>
    <row r="72" spans="1:31" x14ac:dyDescent="0.2">
      <c r="B72" s="18"/>
      <c r="L72" s="18"/>
    </row>
    <row r="73" spans="1:31" x14ac:dyDescent="0.2">
      <c r="B73" s="18"/>
      <c r="L73" s="18"/>
    </row>
    <row r="74" spans="1:31" x14ac:dyDescent="0.2">
      <c r="B74" s="18"/>
      <c r="L74" s="18"/>
    </row>
    <row r="75" spans="1:31" x14ac:dyDescent="0.2">
      <c r="B75" s="18"/>
      <c r="L75" s="18"/>
    </row>
    <row r="76" spans="1:31" s="2" customFormat="1" ht="12.75" x14ac:dyDescent="0.2">
      <c r="A76" s="30"/>
      <c r="B76" s="31"/>
      <c r="C76" s="30"/>
      <c r="D76" s="43" t="s">
        <v>46</v>
      </c>
      <c r="E76" s="33"/>
      <c r="F76" s="110" t="s">
        <v>47</v>
      </c>
      <c r="G76" s="43" t="s">
        <v>46</v>
      </c>
      <c r="H76" s="33"/>
      <c r="I76" s="111"/>
      <c r="J76" s="112" t="s">
        <v>47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 x14ac:dyDescent="0.2">
      <c r="A77" s="30"/>
      <c r="B77" s="45"/>
      <c r="C77" s="46"/>
      <c r="D77" s="46"/>
      <c r="E77" s="46"/>
      <c r="F77" s="46"/>
      <c r="G77" s="46"/>
      <c r="H77" s="46"/>
      <c r="I77" s="114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 x14ac:dyDescent="0.2">
      <c r="A81" s="30"/>
      <c r="B81" s="47"/>
      <c r="C81" s="48"/>
      <c r="D81" s="48"/>
      <c r="E81" s="48"/>
      <c r="F81" s="48"/>
      <c r="G81" s="48"/>
      <c r="H81" s="48"/>
      <c r="I81" s="115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 x14ac:dyDescent="0.2">
      <c r="A82" s="30"/>
      <c r="B82" s="31"/>
      <c r="C82" s="19" t="s">
        <v>82</v>
      </c>
      <c r="D82" s="30"/>
      <c r="E82" s="30"/>
      <c r="F82" s="30"/>
      <c r="G82" s="30"/>
      <c r="H82" s="30"/>
      <c r="I82" s="9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 x14ac:dyDescent="0.2">
      <c r="A83" s="30"/>
      <c r="B83" s="31"/>
      <c r="C83" s="30"/>
      <c r="D83" s="30"/>
      <c r="E83" s="30"/>
      <c r="F83" s="30"/>
      <c r="G83" s="30"/>
      <c r="H83" s="30"/>
      <c r="I83" s="9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 x14ac:dyDescent="0.2">
      <c r="A84" s="30"/>
      <c r="B84" s="31"/>
      <c r="C84" s="25" t="s">
        <v>14</v>
      </c>
      <c r="D84" s="30"/>
      <c r="E84" s="30"/>
      <c r="F84" s="30"/>
      <c r="G84" s="30"/>
      <c r="H84" s="30"/>
      <c r="I84" s="9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 x14ac:dyDescent="0.2">
      <c r="A85" s="30"/>
      <c r="B85" s="31"/>
      <c r="C85" s="30"/>
      <c r="D85" s="30"/>
      <c r="E85" s="234" t="str">
        <f>E7</f>
        <v xml:space="preserve">Rozšírenie kapacít chodníkov na Mestskom cintoríne </v>
      </c>
      <c r="F85" s="235"/>
      <c r="G85" s="235"/>
      <c r="H85" s="235"/>
      <c r="I85" s="9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 x14ac:dyDescent="0.2">
      <c r="A86" s="30"/>
      <c r="B86" s="31"/>
      <c r="C86" s="25" t="s">
        <v>81</v>
      </c>
      <c r="D86" s="30"/>
      <c r="E86" s="30"/>
      <c r="F86" s="30"/>
      <c r="G86" s="30"/>
      <c r="H86" s="30"/>
      <c r="I86" s="9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 x14ac:dyDescent="0.2">
      <c r="A87" s="30"/>
      <c r="B87" s="31"/>
      <c r="C87" s="30"/>
      <c r="D87" s="30"/>
      <c r="E87" s="201" t="str">
        <f>E9</f>
        <v>1 - Chodník</v>
      </c>
      <c r="F87" s="233"/>
      <c r="G87" s="233"/>
      <c r="H87" s="233"/>
      <c r="I87" s="9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 x14ac:dyDescent="0.2">
      <c r="A88" s="30"/>
      <c r="B88" s="31"/>
      <c r="C88" s="30"/>
      <c r="D88" s="30"/>
      <c r="E88" s="30"/>
      <c r="F88" s="30"/>
      <c r="G88" s="30"/>
      <c r="H88" s="30"/>
      <c r="I88" s="9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 x14ac:dyDescent="0.2">
      <c r="A89" s="30"/>
      <c r="B89" s="31"/>
      <c r="C89" s="25" t="s">
        <v>17</v>
      </c>
      <c r="D89" s="30"/>
      <c r="E89" s="30"/>
      <c r="F89" s="23" t="str">
        <f>F12</f>
        <v xml:space="preserve"> </v>
      </c>
      <c r="G89" s="30"/>
      <c r="H89" s="30"/>
      <c r="I89" s="91" t="s">
        <v>19</v>
      </c>
      <c r="J89" s="53" t="str">
        <f>IF(J12="","",J12)</f>
        <v>24. 3. 2021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 x14ac:dyDescent="0.2">
      <c r="A90" s="30"/>
      <c r="B90" s="31"/>
      <c r="C90" s="30"/>
      <c r="D90" s="30"/>
      <c r="E90" s="30"/>
      <c r="F90" s="30"/>
      <c r="G90" s="30"/>
      <c r="H90" s="30"/>
      <c r="I90" s="9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 x14ac:dyDescent="0.2">
      <c r="A91" s="30"/>
      <c r="B91" s="31"/>
      <c r="C91" s="25" t="s">
        <v>21</v>
      </c>
      <c r="D91" s="30"/>
      <c r="E91" s="30"/>
      <c r="F91" s="23" t="str">
        <f>E15</f>
        <v xml:space="preserve"> </v>
      </c>
      <c r="G91" s="30"/>
      <c r="H91" s="30"/>
      <c r="I91" s="91" t="s">
        <v>26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 x14ac:dyDescent="0.2">
      <c r="A92" s="30"/>
      <c r="B92" s="31"/>
      <c r="C92" s="25" t="s">
        <v>24</v>
      </c>
      <c r="D92" s="30"/>
      <c r="E92" s="30"/>
      <c r="F92" s="23" t="str">
        <f>IF(E18="","",E18)</f>
        <v>Vyplň údaj</v>
      </c>
      <c r="G92" s="30"/>
      <c r="H92" s="30"/>
      <c r="I92" s="91" t="s">
        <v>29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 x14ac:dyDescent="0.2">
      <c r="A93" s="30"/>
      <c r="B93" s="31"/>
      <c r="C93" s="30"/>
      <c r="D93" s="30"/>
      <c r="E93" s="30"/>
      <c r="F93" s="30"/>
      <c r="G93" s="30"/>
      <c r="H93" s="30"/>
      <c r="I93" s="9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 x14ac:dyDescent="0.2">
      <c r="A94" s="30"/>
      <c r="B94" s="31"/>
      <c r="C94" s="116" t="s">
        <v>83</v>
      </c>
      <c r="D94" s="102"/>
      <c r="E94" s="102"/>
      <c r="F94" s="102"/>
      <c r="G94" s="102"/>
      <c r="H94" s="102"/>
      <c r="I94" s="117"/>
      <c r="J94" s="118" t="s">
        <v>84</v>
      </c>
      <c r="K94" s="102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 x14ac:dyDescent="0.2">
      <c r="A95" s="30"/>
      <c r="B95" s="31"/>
      <c r="C95" s="30"/>
      <c r="D95" s="30"/>
      <c r="E95" s="30"/>
      <c r="F95" s="30"/>
      <c r="G95" s="30"/>
      <c r="H95" s="30"/>
      <c r="I95" s="9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 x14ac:dyDescent="0.2">
      <c r="A96" s="30"/>
      <c r="B96" s="31"/>
      <c r="C96" s="119" t="s">
        <v>85</v>
      </c>
      <c r="D96" s="30"/>
      <c r="E96" s="30"/>
      <c r="F96" s="30"/>
      <c r="G96" s="30"/>
      <c r="H96" s="30"/>
      <c r="I96" s="90"/>
      <c r="J96" s="69">
        <f>J123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86</v>
      </c>
    </row>
    <row r="97" spans="1:31" s="9" customFormat="1" ht="24.95" customHeight="1" x14ac:dyDescent="0.2">
      <c r="B97" s="120"/>
      <c r="D97" s="121" t="s">
        <v>87</v>
      </c>
      <c r="E97" s="122"/>
      <c r="F97" s="122"/>
      <c r="G97" s="122"/>
      <c r="H97" s="122"/>
      <c r="I97" s="123"/>
      <c r="J97" s="124">
        <f>J124</f>
        <v>0</v>
      </c>
      <c r="L97" s="120"/>
    </row>
    <row r="98" spans="1:31" s="10" customFormat="1" ht="19.899999999999999" customHeight="1" x14ac:dyDescent="0.2">
      <c r="B98" s="125"/>
      <c r="D98" s="126" t="s">
        <v>88</v>
      </c>
      <c r="E98" s="127"/>
      <c r="F98" s="127"/>
      <c r="G98" s="127"/>
      <c r="H98" s="127"/>
      <c r="I98" s="128"/>
      <c r="J98" s="129">
        <f>J125</f>
        <v>0</v>
      </c>
      <c r="L98" s="125"/>
    </row>
    <row r="99" spans="1:31" s="10" customFormat="1" ht="19.899999999999999" customHeight="1" x14ac:dyDescent="0.2">
      <c r="B99" s="125"/>
      <c r="D99" s="126" t="s">
        <v>89</v>
      </c>
      <c r="E99" s="127"/>
      <c r="F99" s="127"/>
      <c r="G99" s="127"/>
      <c r="H99" s="127"/>
      <c r="I99" s="128"/>
      <c r="J99" s="129">
        <f>J129</f>
        <v>0</v>
      </c>
      <c r="L99" s="125"/>
    </row>
    <row r="100" spans="1:31" s="10" customFormat="1" ht="19.899999999999999" customHeight="1" x14ac:dyDescent="0.2">
      <c r="B100" s="125"/>
      <c r="D100" s="126" t="s">
        <v>90</v>
      </c>
      <c r="E100" s="127"/>
      <c r="F100" s="127"/>
      <c r="G100" s="127"/>
      <c r="H100" s="127"/>
      <c r="I100" s="128"/>
      <c r="J100" s="129">
        <f>J135</f>
        <v>0</v>
      </c>
      <c r="L100" s="125"/>
    </row>
    <row r="101" spans="1:31" s="10" customFormat="1" ht="19.899999999999999" customHeight="1" x14ac:dyDescent="0.2">
      <c r="B101" s="125"/>
      <c r="D101" s="126" t="s">
        <v>91</v>
      </c>
      <c r="E101" s="127"/>
      <c r="F101" s="127"/>
      <c r="G101" s="127"/>
      <c r="H101" s="127"/>
      <c r="I101" s="128"/>
      <c r="J101" s="129">
        <f>J138</f>
        <v>0</v>
      </c>
      <c r="L101" s="125"/>
    </row>
    <row r="102" spans="1:31" s="10" customFormat="1" ht="19.899999999999999" customHeight="1" x14ac:dyDescent="0.2">
      <c r="B102" s="125"/>
      <c r="D102" s="126" t="s">
        <v>92</v>
      </c>
      <c r="E102" s="127"/>
      <c r="F102" s="127"/>
      <c r="G102" s="127"/>
      <c r="H102" s="127"/>
      <c r="I102" s="128"/>
      <c r="J102" s="129">
        <f>J147</f>
        <v>0</v>
      </c>
      <c r="L102" s="125"/>
    </row>
    <row r="103" spans="1:31" s="9" customFormat="1" ht="24.95" customHeight="1" x14ac:dyDescent="0.2">
      <c r="B103" s="120"/>
      <c r="D103" s="121" t="s">
        <v>93</v>
      </c>
      <c r="E103" s="122"/>
      <c r="F103" s="122"/>
      <c r="G103" s="122"/>
      <c r="H103" s="122"/>
      <c r="I103" s="123"/>
      <c r="J103" s="124">
        <f>J149</f>
        <v>0</v>
      </c>
      <c r="L103" s="120"/>
    </row>
    <row r="104" spans="1:31" s="2" customFormat="1" ht="21.75" customHeight="1" x14ac:dyDescent="0.2">
      <c r="A104" s="30"/>
      <c r="B104" s="31"/>
      <c r="C104" s="30"/>
      <c r="D104" s="30"/>
      <c r="E104" s="30"/>
      <c r="F104" s="30"/>
      <c r="G104" s="30"/>
      <c r="H104" s="30"/>
      <c r="I104" s="90"/>
      <c r="J104" s="30"/>
      <c r="K104" s="30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 x14ac:dyDescent="0.2">
      <c r="A105" s="30"/>
      <c r="B105" s="45"/>
      <c r="C105" s="46"/>
      <c r="D105" s="46"/>
      <c r="E105" s="46"/>
      <c r="F105" s="46"/>
      <c r="G105" s="46"/>
      <c r="H105" s="46"/>
      <c r="I105" s="114"/>
      <c r="J105" s="46"/>
      <c r="K105" s="46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6.95" customHeight="1" x14ac:dyDescent="0.2">
      <c r="A109" s="30"/>
      <c r="B109" s="47"/>
      <c r="C109" s="48"/>
      <c r="D109" s="48"/>
      <c r="E109" s="48"/>
      <c r="F109" s="48"/>
      <c r="G109" s="48"/>
      <c r="H109" s="48"/>
      <c r="I109" s="115"/>
      <c r="J109" s="48"/>
      <c r="K109" s="48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5" customHeight="1" x14ac:dyDescent="0.2">
      <c r="A110" s="30"/>
      <c r="B110" s="31"/>
      <c r="C110" s="19" t="s">
        <v>94</v>
      </c>
      <c r="D110" s="30"/>
      <c r="E110" s="30"/>
      <c r="F110" s="30"/>
      <c r="G110" s="30"/>
      <c r="H110" s="30"/>
      <c r="I110" s="9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 x14ac:dyDescent="0.2">
      <c r="A111" s="30"/>
      <c r="B111" s="31"/>
      <c r="C111" s="30"/>
      <c r="D111" s="30"/>
      <c r="E111" s="30"/>
      <c r="F111" s="30"/>
      <c r="G111" s="30"/>
      <c r="H111" s="30"/>
      <c r="I111" s="9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 x14ac:dyDescent="0.2">
      <c r="A112" s="30"/>
      <c r="B112" s="31"/>
      <c r="C112" s="25" t="s">
        <v>14</v>
      </c>
      <c r="D112" s="30"/>
      <c r="E112" s="30"/>
      <c r="F112" s="30"/>
      <c r="G112" s="30"/>
      <c r="H112" s="30"/>
      <c r="I112" s="9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6.5" customHeight="1" x14ac:dyDescent="0.2">
      <c r="A113" s="30"/>
      <c r="B113" s="31"/>
      <c r="C113" s="30"/>
      <c r="D113" s="30"/>
      <c r="E113" s="234" t="str">
        <f>E7</f>
        <v xml:space="preserve">Rozšírenie kapacít chodníkov na Mestskom cintoríne </v>
      </c>
      <c r="F113" s="235"/>
      <c r="G113" s="235"/>
      <c r="H113" s="235"/>
      <c r="I113" s="9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 x14ac:dyDescent="0.2">
      <c r="A114" s="30"/>
      <c r="B114" s="31"/>
      <c r="C114" s="25" t="s">
        <v>81</v>
      </c>
      <c r="D114" s="30"/>
      <c r="E114" s="30"/>
      <c r="F114" s="30"/>
      <c r="G114" s="30"/>
      <c r="H114" s="30"/>
      <c r="I114" s="9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6.5" customHeight="1" x14ac:dyDescent="0.2">
      <c r="A115" s="30"/>
      <c r="B115" s="31"/>
      <c r="C115" s="30"/>
      <c r="D115" s="30"/>
      <c r="E115" s="201" t="str">
        <f>E9</f>
        <v>1 - Chodník</v>
      </c>
      <c r="F115" s="233"/>
      <c r="G115" s="233"/>
      <c r="H115" s="233"/>
      <c r="I115" s="9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6.95" customHeight="1" x14ac:dyDescent="0.2">
      <c r="A116" s="30"/>
      <c r="B116" s="31"/>
      <c r="C116" s="30"/>
      <c r="D116" s="30"/>
      <c r="E116" s="30"/>
      <c r="F116" s="30"/>
      <c r="G116" s="30"/>
      <c r="H116" s="30"/>
      <c r="I116" s="9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2" customHeight="1" x14ac:dyDescent="0.2">
      <c r="A117" s="30"/>
      <c r="B117" s="31"/>
      <c r="C117" s="25" t="s">
        <v>17</v>
      </c>
      <c r="D117" s="30"/>
      <c r="E117" s="30"/>
      <c r="F117" s="23" t="str">
        <f>F12</f>
        <v xml:space="preserve"> </v>
      </c>
      <c r="G117" s="30"/>
      <c r="H117" s="30"/>
      <c r="I117" s="91" t="s">
        <v>19</v>
      </c>
      <c r="J117" s="53" t="str">
        <f>IF(J12="","",J12)</f>
        <v>24. 3. 2021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6.95" customHeight="1" x14ac:dyDescent="0.2">
      <c r="A118" s="30"/>
      <c r="B118" s="31"/>
      <c r="C118" s="30"/>
      <c r="D118" s="30"/>
      <c r="E118" s="30"/>
      <c r="F118" s="30"/>
      <c r="G118" s="30"/>
      <c r="H118" s="30"/>
      <c r="I118" s="9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2" customHeight="1" x14ac:dyDescent="0.2">
      <c r="A119" s="30"/>
      <c r="B119" s="31"/>
      <c r="C119" s="25" t="s">
        <v>21</v>
      </c>
      <c r="D119" s="30"/>
      <c r="E119" s="30"/>
      <c r="F119" s="23" t="str">
        <f>E15</f>
        <v xml:space="preserve"> </v>
      </c>
      <c r="G119" s="30"/>
      <c r="H119" s="30"/>
      <c r="I119" s="91" t="s">
        <v>26</v>
      </c>
      <c r="J119" s="28" t="str">
        <f>E21</f>
        <v xml:space="preserve"> 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2" customHeight="1" x14ac:dyDescent="0.2">
      <c r="A120" s="30"/>
      <c r="B120" s="31"/>
      <c r="C120" s="25" t="s">
        <v>24</v>
      </c>
      <c r="D120" s="30"/>
      <c r="E120" s="30"/>
      <c r="F120" s="23" t="str">
        <f>IF(E18="","",E18)</f>
        <v>Vyplň údaj</v>
      </c>
      <c r="G120" s="30"/>
      <c r="H120" s="30"/>
      <c r="I120" s="91" t="s">
        <v>29</v>
      </c>
      <c r="J120" s="28" t="str">
        <f>E24</f>
        <v xml:space="preserve"> 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0.35" customHeight="1" x14ac:dyDescent="0.2">
      <c r="A121" s="30"/>
      <c r="B121" s="31"/>
      <c r="C121" s="30"/>
      <c r="D121" s="30"/>
      <c r="E121" s="30"/>
      <c r="F121" s="30"/>
      <c r="G121" s="30"/>
      <c r="H121" s="30"/>
      <c r="I121" s="9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11" customFormat="1" ht="29.25" customHeight="1" x14ac:dyDescent="0.2">
      <c r="A122" s="130"/>
      <c r="B122" s="131"/>
      <c r="C122" s="132" t="s">
        <v>95</v>
      </c>
      <c r="D122" s="133" t="s">
        <v>56</v>
      </c>
      <c r="E122" s="133" t="s">
        <v>52</v>
      </c>
      <c r="F122" s="133" t="s">
        <v>53</v>
      </c>
      <c r="G122" s="133" t="s">
        <v>96</v>
      </c>
      <c r="H122" s="133" t="s">
        <v>97</v>
      </c>
      <c r="I122" s="134" t="s">
        <v>98</v>
      </c>
      <c r="J122" s="135" t="s">
        <v>84</v>
      </c>
      <c r="K122" s="136" t="s">
        <v>99</v>
      </c>
      <c r="L122" s="137"/>
      <c r="M122" s="60" t="s">
        <v>1</v>
      </c>
      <c r="N122" s="61" t="s">
        <v>35</v>
      </c>
      <c r="O122" s="61" t="s">
        <v>100</v>
      </c>
      <c r="P122" s="61" t="s">
        <v>101</v>
      </c>
      <c r="Q122" s="61" t="s">
        <v>102</v>
      </c>
      <c r="R122" s="61" t="s">
        <v>103</v>
      </c>
      <c r="S122" s="61" t="s">
        <v>104</v>
      </c>
      <c r="T122" s="62" t="s">
        <v>105</v>
      </c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</row>
    <row r="123" spans="1:65" s="2" customFormat="1" ht="22.9" customHeight="1" x14ac:dyDescent="0.25">
      <c r="A123" s="30"/>
      <c r="B123" s="31"/>
      <c r="C123" s="67" t="s">
        <v>85</v>
      </c>
      <c r="D123" s="30"/>
      <c r="E123" s="30"/>
      <c r="F123" s="30"/>
      <c r="G123" s="30"/>
      <c r="H123" s="30"/>
      <c r="I123" s="90"/>
      <c r="J123" s="138">
        <f>BK123</f>
        <v>0</v>
      </c>
      <c r="K123" s="30"/>
      <c r="L123" s="31"/>
      <c r="M123" s="63"/>
      <c r="N123" s="54"/>
      <c r="O123" s="64"/>
      <c r="P123" s="139">
        <f>P124+P149</f>
        <v>0</v>
      </c>
      <c r="Q123" s="64"/>
      <c r="R123" s="139">
        <f>R124+R149</f>
        <v>51.816927500000006</v>
      </c>
      <c r="S123" s="64"/>
      <c r="T123" s="140">
        <f>T124+T149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5" t="s">
        <v>70</v>
      </c>
      <c r="AU123" s="15" t="s">
        <v>86</v>
      </c>
      <c r="BK123" s="141">
        <f>BK124+BK149</f>
        <v>0</v>
      </c>
    </row>
    <row r="124" spans="1:65" s="12" customFormat="1" ht="25.9" customHeight="1" x14ac:dyDescent="0.2">
      <c r="B124" s="142"/>
      <c r="D124" s="143" t="s">
        <v>70</v>
      </c>
      <c r="E124" s="144" t="s">
        <v>106</v>
      </c>
      <c r="F124" s="144" t="s">
        <v>107</v>
      </c>
      <c r="I124" s="145"/>
      <c r="J124" s="146">
        <f>BK124</f>
        <v>0</v>
      </c>
      <c r="L124" s="142"/>
      <c r="M124" s="147"/>
      <c r="N124" s="148"/>
      <c r="O124" s="148"/>
      <c r="P124" s="149">
        <f>P125+P129+P135+P138+P147</f>
        <v>0</v>
      </c>
      <c r="Q124" s="148"/>
      <c r="R124" s="149">
        <f>R125+R129+R135+R138+R147</f>
        <v>51.816927500000006</v>
      </c>
      <c r="S124" s="148"/>
      <c r="T124" s="150">
        <f>T125+T129+T135+T138+T147</f>
        <v>0</v>
      </c>
      <c r="AR124" s="143" t="s">
        <v>12</v>
      </c>
      <c r="AT124" s="151" t="s">
        <v>70</v>
      </c>
      <c r="AU124" s="151" t="s">
        <v>71</v>
      </c>
      <c r="AY124" s="143" t="s">
        <v>108</v>
      </c>
      <c r="BK124" s="152">
        <f>BK125+BK129+BK135+BK138+BK147</f>
        <v>0</v>
      </c>
    </row>
    <row r="125" spans="1:65" s="12" customFormat="1" ht="22.9" customHeight="1" x14ac:dyDescent="0.2">
      <c r="B125" s="142"/>
      <c r="D125" s="143" t="s">
        <v>70</v>
      </c>
      <c r="E125" s="153" t="s">
        <v>12</v>
      </c>
      <c r="F125" s="153" t="s">
        <v>109</v>
      </c>
      <c r="I125" s="145"/>
      <c r="J125" s="154">
        <f>BK125</f>
        <v>0</v>
      </c>
      <c r="L125" s="142"/>
      <c r="M125" s="147"/>
      <c r="N125" s="148"/>
      <c r="O125" s="148"/>
      <c r="P125" s="149">
        <f>SUM(P126:P128)</f>
        <v>0</v>
      </c>
      <c r="Q125" s="148"/>
      <c r="R125" s="149">
        <f>SUM(R126:R128)</f>
        <v>0</v>
      </c>
      <c r="S125" s="148"/>
      <c r="T125" s="150">
        <f>SUM(T126:T128)</f>
        <v>0</v>
      </c>
      <c r="AR125" s="143" t="s">
        <v>12</v>
      </c>
      <c r="AT125" s="151" t="s">
        <v>70</v>
      </c>
      <c r="AU125" s="151" t="s">
        <v>12</v>
      </c>
      <c r="AY125" s="143" t="s">
        <v>108</v>
      </c>
      <c r="BK125" s="152">
        <f>SUM(BK126:BK128)</f>
        <v>0</v>
      </c>
    </row>
    <row r="126" spans="1:65" s="2" customFormat="1" ht="21.75" customHeight="1" x14ac:dyDescent="0.2">
      <c r="A126" s="30"/>
      <c r="B126" s="155"/>
      <c r="C126" s="156" t="s">
        <v>110</v>
      </c>
      <c r="D126" s="156" t="s">
        <v>111</v>
      </c>
      <c r="E126" s="157" t="s">
        <v>112</v>
      </c>
      <c r="F126" s="158" t="s">
        <v>113</v>
      </c>
      <c r="G126" s="159" t="s">
        <v>114</v>
      </c>
      <c r="H126" s="160">
        <v>20</v>
      </c>
      <c r="I126" s="161"/>
      <c r="J126" s="160">
        <f>ROUND(I126*H126,3)</f>
        <v>0</v>
      </c>
      <c r="K126" s="162"/>
      <c r="L126" s="31"/>
      <c r="M126" s="163" t="s">
        <v>1</v>
      </c>
      <c r="N126" s="164" t="s">
        <v>37</v>
      </c>
      <c r="O126" s="56"/>
      <c r="P126" s="165">
        <f>O126*H126</f>
        <v>0</v>
      </c>
      <c r="Q126" s="165">
        <v>0</v>
      </c>
      <c r="R126" s="165">
        <f>Q126*H126</f>
        <v>0</v>
      </c>
      <c r="S126" s="165">
        <v>0</v>
      </c>
      <c r="T126" s="166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67" t="s">
        <v>115</v>
      </c>
      <c r="AT126" s="167" t="s">
        <v>111</v>
      </c>
      <c r="AU126" s="167" t="s">
        <v>76</v>
      </c>
      <c r="AY126" s="15" t="s">
        <v>108</v>
      </c>
      <c r="BE126" s="168">
        <f>IF(N126="základná",J126,0)</f>
        <v>0</v>
      </c>
      <c r="BF126" s="168">
        <f>IF(N126="znížená",J126,0)</f>
        <v>0</v>
      </c>
      <c r="BG126" s="168">
        <f>IF(N126="zákl. prenesená",J126,0)</f>
        <v>0</v>
      </c>
      <c r="BH126" s="168">
        <f>IF(N126="zníž. prenesená",J126,0)</f>
        <v>0</v>
      </c>
      <c r="BI126" s="168">
        <f>IF(N126="nulová",J126,0)</f>
        <v>0</v>
      </c>
      <c r="BJ126" s="15" t="s">
        <v>76</v>
      </c>
      <c r="BK126" s="169">
        <f>ROUND(I126*H126,3)</f>
        <v>0</v>
      </c>
      <c r="BL126" s="15" t="s">
        <v>115</v>
      </c>
      <c r="BM126" s="167" t="s">
        <v>116</v>
      </c>
    </row>
    <row r="127" spans="1:65" s="2" customFormat="1" ht="16.5" customHeight="1" x14ac:dyDescent="0.2">
      <c r="A127" s="30"/>
      <c r="B127" s="155"/>
      <c r="C127" s="156" t="s">
        <v>12</v>
      </c>
      <c r="D127" s="156" t="s">
        <v>111</v>
      </c>
      <c r="E127" s="157" t="s">
        <v>117</v>
      </c>
      <c r="F127" s="158" t="s">
        <v>118</v>
      </c>
      <c r="G127" s="159" t="s">
        <v>114</v>
      </c>
      <c r="H127" s="160">
        <v>20</v>
      </c>
      <c r="I127" s="161"/>
      <c r="J127" s="160">
        <f>ROUND(I127*H127,3)</f>
        <v>0</v>
      </c>
      <c r="K127" s="162"/>
      <c r="L127" s="31"/>
      <c r="M127" s="163" t="s">
        <v>1</v>
      </c>
      <c r="N127" s="164" t="s">
        <v>37</v>
      </c>
      <c r="O127" s="56"/>
      <c r="P127" s="165">
        <f>O127*H127</f>
        <v>0</v>
      </c>
      <c r="Q127" s="165">
        <v>0</v>
      </c>
      <c r="R127" s="165">
        <f>Q127*H127</f>
        <v>0</v>
      </c>
      <c r="S127" s="165">
        <v>0</v>
      </c>
      <c r="T127" s="166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7" t="s">
        <v>115</v>
      </c>
      <c r="AT127" s="167" t="s">
        <v>111</v>
      </c>
      <c r="AU127" s="167" t="s">
        <v>76</v>
      </c>
      <c r="AY127" s="15" t="s">
        <v>108</v>
      </c>
      <c r="BE127" s="168">
        <f>IF(N127="základná",J127,0)</f>
        <v>0</v>
      </c>
      <c r="BF127" s="168">
        <f>IF(N127="znížená",J127,0)</f>
        <v>0</v>
      </c>
      <c r="BG127" s="168">
        <f>IF(N127="zákl. prenesená",J127,0)</f>
        <v>0</v>
      </c>
      <c r="BH127" s="168">
        <f>IF(N127="zníž. prenesená",J127,0)</f>
        <v>0</v>
      </c>
      <c r="BI127" s="168">
        <f>IF(N127="nulová",J127,0)</f>
        <v>0</v>
      </c>
      <c r="BJ127" s="15" t="s">
        <v>76</v>
      </c>
      <c r="BK127" s="169">
        <f>ROUND(I127*H127,3)</f>
        <v>0</v>
      </c>
      <c r="BL127" s="15" t="s">
        <v>115</v>
      </c>
      <c r="BM127" s="167" t="s">
        <v>119</v>
      </c>
    </row>
    <row r="128" spans="1:65" s="2" customFormat="1" ht="16.5" customHeight="1" x14ac:dyDescent="0.2">
      <c r="A128" s="30"/>
      <c r="B128" s="155"/>
      <c r="C128" s="156" t="s">
        <v>120</v>
      </c>
      <c r="D128" s="156" t="s">
        <v>111</v>
      </c>
      <c r="E128" s="157" t="s">
        <v>121</v>
      </c>
      <c r="F128" s="158" t="s">
        <v>122</v>
      </c>
      <c r="G128" s="159" t="s">
        <v>123</v>
      </c>
      <c r="H128" s="160">
        <v>170</v>
      </c>
      <c r="I128" s="161"/>
      <c r="J128" s="160">
        <f>ROUND(I128*H128,3)</f>
        <v>0</v>
      </c>
      <c r="K128" s="162"/>
      <c r="L128" s="31"/>
      <c r="M128" s="163" t="s">
        <v>1</v>
      </c>
      <c r="N128" s="164" t="s">
        <v>37</v>
      </c>
      <c r="O128" s="56"/>
      <c r="P128" s="165">
        <f>O128*H128</f>
        <v>0</v>
      </c>
      <c r="Q128" s="165">
        <v>0</v>
      </c>
      <c r="R128" s="165">
        <f>Q128*H128</f>
        <v>0</v>
      </c>
      <c r="S128" s="165">
        <v>0</v>
      </c>
      <c r="T128" s="166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67" t="s">
        <v>115</v>
      </c>
      <c r="AT128" s="167" t="s">
        <v>111</v>
      </c>
      <c r="AU128" s="167" t="s">
        <v>76</v>
      </c>
      <c r="AY128" s="15" t="s">
        <v>108</v>
      </c>
      <c r="BE128" s="168">
        <f>IF(N128="základná",J128,0)</f>
        <v>0</v>
      </c>
      <c r="BF128" s="168">
        <f>IF(N128="znížená",J128,0)</f>
        <v>0</v>
      </c>
      <c r="BG128" s="168">
        <f>IF(N128="zákl. prenesená",J128,0)</f>
        <v>0</v>
      </c>
      <c r="BH128" s="168">
        <f>IF(N128="zníž. prenesená",J128,0)</f>
        <v>0</v>
      </c>
      <c r="BI128" s="168">
        <f>IF(N128="nulová",J128,0)</f>
        <v>0</v>
      </c>
      <c r="BJ128" s="15" t="s">
        <v>76</v>
      </c>
      <c r="BK128" s="169">
        <f>ROUND(I128*H128,3)</f>
        <v>0</v>
      </c>
      <c r="BL128" s="15" t="s">
        <v>115</v>
      </c>
      <c r="BM128" s="167" t="s">
        <v>124</v>
      </c>
    </row>
    <row r="129" spans="1:65" s="12" customFormat="1" ht="22.9" customHeight="1" x14ac:dyDescent="0.2">
      <c r="B129" s="142"/>
      <c r="D129" s="143" t="s">
        <v>70</v>
      </c>
      <c r="E129" s="153" t="s">
        <v>125</v>
      </c>
      <c r="F129" s="153" t="s">
        <v>126</v>
      </c>
      <c r="I129" s="145"/>
      <c r="J129" s="154">
        <f>BK129</f>
        <v>0</v>
      </c>
      <c r="L129" s="142"/>
      <c r="M129" s="147"/>
      <c r="N129" s="148"/>
      <c r="O129" s="148"/>
      <c r="P129" s="149">
        <f>SUM(P130:P134)</f>
        <v>0</v>
      </c>
      <c r="Q129" s="148"/>
      <c r="R129" s="149">
        <f>SUM(R130:R134)</f>
        <v>42.226800000000004</v>
      </c>
      <c r="S129" s="148"/>
      <c r="T129" s="150">
        <f>SUM(T130:T134)</f>
        <v>0</v>
      </c>
      <c r="AR129" s="143" t="s">
        <v>12</v>
      </c>
      <c r="AT129" s="151" t="s">
        <v>70</v>
      </c>
      <c r="AU129" s="151" t="s">
        <v>12</v>
      </c>
      <c r="AY129" s="143" t="s">
        <v>108</v>
      </c>
      <c r="BK129" s="152">
        <f>SUM(BK130:BK134)</f>
        <v>0</v>
      </c>
    </row>
    <row r="130" spans="1:65" s="2" customFormat="1" ht="21.75" customHeight="1" x14ac:dyDescent="0.2">
      <c r="A130" s="30"/>
      <c r="B130" s="155"/>
      <c r="C130" s="156" t="s">
        <v>125</v>
      </c>
      <c r="D130" s="156" t="s">
        <v>111</v>
      </c>
      <c r="E130" s="157" t="s">
        <v>127</v>
      </c>
      <c r="F130" s="158" t="s">
        <v>128</v>
      </c>
      <c r="G130" s="159" t="s">
        <v>123</v>
      </c>
      <c r="H130" s="160">
        <v>70</v>
      </c>
      <c r="I130" s="161"/>
      <c r="J130" s="160">
        <f>ROUND(I130*H130,3)</f>
        <v>0</v>
      </c>
      <c r="K130" s="162"/>
      <c r="L130" s="31"/>
      <c r="M130" s="163" t="s">
        <v>1</v>
      </c>
      <c r="N130" s="164" t="s">
        <v>37</v>
      </c>
      <c r="O130" s="56"/>
      <c r="P130" s="165">
        <f>O130*H130</f>
        <v>0</v>
      </c>
      <c r="Q130" s="165">
        <v>9.8199999999999996E-2</v>
      </c>
      <c r="R130" s="165">
        <f>Q130*H130</f>
        <v>6.8739999999999997</v>
      </c>
      <c r="S130" s="165">
        <v>0</v>
      </c>
      <c r="T130" s="166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7" t="s">
        <v>115</v>
      </c>
      <c r="AT130" s="167" t="s">
        <v>111</v>
      </c>
      <c r="AU130" s="167" t="s">
        <v>76</v>
      </c>
      <c r="AY130" s="15" t="s">
        <v>108</v>
      </c>
      <c r="BE130" s="168">
        <f>IF(N130="základná",J130,0)</f>
        <v>0</v>
      </c>
      <c r="BF130" s="168">
        <f>IF(N130="znížená",J130,0)</f>
        <v>0</v>
      </c>
      <c r="BG130" s="168">
        <f>IF(N130="zákl. prenesená",J130,0)</f>
        <v>0</v>
      </c>
      <c r="BH130" s="168">
        <f>IF(N130="zníž. prenesená",J130,0)</f>
        <v>0</v>
      </c>
      <c r="BI130" s="168">
        <f>IF(N130="nulová",J130,0)</f>
        <v>0</v>
      </c>
      <c r="BJ130" s="15" t="s">
        <v>76</v>
      </c>
      <c r="BK130" s="169">
        <f>ROUND(I130*H130,3)</f>
        <v>0</v>
      </c>
      <c r="BL130" s="15" t="s">
        <v>115</v>
      </c>
      <c r="BM130" s="167" t="s">
        <v>129</v>
      </c>
    </row>
    <row r="131" spans="1:65" s="2" customFormat="1" ht="21.75" customHeight="1" x14ac:dyDescent="0.2">
      <c r="A131" s="30"/>
      <c r="B131" s="155"/>
      <c r="C131" s="156" t="s">
        <v>115</v>
      </c>
      <c r="D131" s="156" t="s">
        <v>111</v>
      </c>
      <c r="E131" s="157" t="s">
        <v>130</v>
      </c>
      <c r="F131" s="158" t="s">
        <v>131</v>
      </c>
      <c r="G131" s="159" t="s">
        <v>123</v>
      </c>
      <c r="H131" s="160">
        <v>70</v>
      </c>
      <c r="I131" s="161"/>
      <c r="J131" s="160">
        <f>ROUND(I131*H131,3)</f>
        <v>0</v>
      </c>
      <c r="K131" s="162"/>
      <c r="L131" s="31"/>
      <c r="M131" s="163" t="s">
        <v>1</v>
      </c>
      <c r="N131" s="164" t="s">
        <v>37</v>
      </c>
      <c r="O131" s="56"/>
      <c r="P131" s="165">
        <f>O131*H131</f>
        <v>0</v>
      </c>
      <c r="Q131" s="165">
        <v>0.27994000000000002</v>
      </c>
      <c r="R131" s="165">
        <f>Q131*H131</f>
        <v>19.595800000000001</v>
      </c>
      <c r="S131" s="165">
        <v>0</v>
      </c>
      <c r="T131" s="166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7" t="s">
        <v>115</v>
      </c>
      <c r="AT131" s="167" t="s">
        <v>111</v>
      </c>
      <c r="AU131" s="167" t="s">
        <v>76</v>
      </c>
      <c r="AY131" s="15" t="s">
        <v>108</v>
      </c>
      <c r="BE131" s="168">
        <f>IF(N131="základná",J131,0)</f>
        <v>0</v>
      </c>
      <c r="BF131" s="168">
        <f>IF(N131="znížená",J131,0)</f>
        <v>0</v>
      </c>
      <c r="BG131" s="168">
        <f>IF(N131="zákl. prenesená",J131,0)</f>
        <v>0</v>
      </c>
      <c r="BH131" s="168">
        <f>IF(N131="zníž. prenesená",J131,0)</f>
        <v>0</v>
      </c>
      <c r="BI131" s="168">
        <f>IF(N131="nulová",J131,0)</f>
        <v>0</v>
      </c>
      <c r="BJ131" s="15" t="s">
        <v>76</v>
      </c>
      <c r="BK131" s="169">
        <f>ROUND(I131*H131,3)</f>
        <v>0</v>
      </c>
      <c r="BL131" s="15" t="s">
        <v>115</v>
      </c>
      <c r="BM131" s="167" t="s">
        <v>132</v>
      </c>
    </row>
    <row r="132" spans="1:65" s="2" customFormat="1" ht="33" customHeight="1" x14ac:dyDescent="0.2">
      <c r="A132" s="30"/>
      <c r="B132" s="155"/>
      <c r="C132" s="156" t="s">
        <v>133</v>
      </c>
      <c r="D132" s="156" t="s">
        <v>111</v>
      </c>
      <c r="E132" s="157" t="s">
        <v>134</v>
      </c>
      <c r="F132" s="158" t="s">
        <v>135</v>
      </c>
      <c r="G132" s="159" t="s">
        <v>123</v>
      </c>
      <c r="H132" s="160">
        <v>70</v>
      </c>
      <c r="I132" s="161"/>
      <c r="J132" s="160">
        <f>ROUND(I132*H132,3)</f>
        <v>0</v>
      </c>
      <c r="K132" s="162"/>
      <c r="L132" s="31"/>
      <c r="M132" s="163" t="s">
        <v>1</v>
      </c>
      <c r="N132" s="164" t="s">
        <v>37</v>
      </c>
      <c r="O132" s="56"/>
      <c r="P132" s="165">
        <f>O132*H132</f>
        <v>0</v>
      </c>
      <c r="Q132" s="165">
        <v>9.2499999999999999E-2</v>
      </c>
      <c r="R132" s="165">
        <f>Q132*H132</f>
        <v>6.4749999999999996</v>
      </c>
      <c r="S132" s="165">
        <v>0</v>
      </c>
      <c r="T132" s="166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7" t="s">
        <v>115</v>
      </c>
      <c r="AT132" s="167" t="s">
        <v>111</v>
      </c>
      <c r="AU132" s="167" t="s">
        <v>76</v>
      </c>
      <c r="AY132" s="15" t="s">
        <v>108</v>
      </c>
      <c r="BE132" s="168">
        <f>IF(N132="základná",J132,0)</f>
        <v>0</v>
      </c>
      <c r="BF132" s="168">
        <f>IF(N132="znížená",J132,0)</f>
        <v>0</v>
      </c>
      <c r="BG132" s="168">
        <f>IF(N132="zákl. prenesená",J132,0)</f>
        <v>0</v>
      </c>
      <c r="BH132" s="168">
        <f>IF(N132="zníž. prenesená",J132,0)</f>
        <v>0</v>
      </c>
      <c r="BI132" s="168">
        <f>IF(N132="nulová",J132,0)</f>
        <v>0</v>
      </c>
      <c r="BJ132" s="15" t="s">
        <v>76</v>
      </c>
      <c r="BK132" s="169">
        <f>ROUND(I132*H132,3)</f>
        <v>0</v>
      </c>
      <c r="BL132" s="15" t="s">
        <v>115</v>
      </c>
      <c r="BM132" s="167" t="s">
        <v>136</v>
      </c>
    </row>
    <row r="133" spans="1:65" s="2" customFormat="1" ht="21.75" customHeight="1" x14ac:dyDescent="0.2">
      <c r="A133" s="30"/>
      <c r="B133" s="155"/>
      <c r="C133" s="170" t="s">
        <v>137</v>
      </c>
      <c r="D133" s="170" t="s">
        <v>138</v>
      </c>
      <c r="E133" s="171" t="s">
        <v>139</v>
      </c>
      <c r="F133" s="172" t="s">
        <v>140</v>
      </c>
      <c r="G133" s="173" t="s">
        <v>123</v>
      </c>
      <c r="H133" s="174">
        <v>71.400000000000006</v>
      </c>
      <c r="I133" s="175"/>
      <c r="J133" s="174">
        <f>ROUND(I133*H133,3)</f>
        <v>0</v>
      </c>
      <c r="K133" s="176"/>
      <c r="L133" s="177"/>
      <c r="M133" s="178" t="s">
        <v>1</v>
      </c>
      <c r="N133" s="179" t="s">
        <v>37</v>
      </c>
      <c r="O133" s="56"/>
      <c r="P133" s="165">
        <f>O133*H133</f>
        <v>0</v>
      </c>
      <c r="Q133" s="165">
        <v>0.13</v>
      </c>
      <c r="R133" s="165">
        <f>Q133*H133</f>
        <v>9.2820000000000018</v>
      </c>
      <c r="S133" s="165">
        <v>0</v>
      </c>
      <c r="T133" s="166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7" t="s">
        <v>141</v>
      </c>
      <c r="AT133" s="167" t="s">
        <v>138</v>
      </c>
      <c r="AU133" s="167" t="s">
        <v>76</v>
      </c>
      <c r="AY133" s="15" t="s">
        <v>108</v>
      </c>
      <c r="BE133" s="168">
        <f>IF(N133="základná",J133,0)</f>
        <v>0</v>
      </c>
      <c r="BF133" s="168">
        <f>IF(N133="znížená",J133,0)</f>
        <v>0</v>
      </c>
      <c r="BG133" s="168">
        <f>IF(N133="zákl. prenesená",J133,0)</f>
        <v>0</v>
      </c>
      <c r="BH133" s="168">
        <f>IF(N133="zníž. prenesená",J133,0)</f>
        <v>0</v>
      </c>
      <c r="BI133" s="168">
        <f>IF(N133="nulová",J133,0)</f>
        <v>0</v>
      </c>
      <c r="BJ133" s="15" t="s">
        <v>76</v>
      </c>
      <c r="BK133" s="169">
        <f>ROUND(I133*H133,3)</f>
        <v>0</v>
      </c>
      <c r="BL133" s="15" t="s">
        <v>115</v>
      </c>
      <c r="BM133" s="167" t="s">
        <v>142</v>
      </c>
    </row>
    <row r="134" spans="1:65" s="13" customFormat="1" x14ac:dyDescent="0.2">
      <c r="B134" s="180"/>
      <c r="D134" s="181" t="s">
        <v>143</v>
      </c>
      <c r="F134" s="182" t="s">
        <v>144</v>
      </c>
      <c r="H134" s="183">
        <v>71.400000000000006</v>
      </c>
      <c r="I134" s="184"/>
      <c r="L134" s="180"/>
      <c r="M134" s="185"/>
      <c r="N134" s="186"/>
      <c r="O134" s="186"/>
      <c r="P134" s="186"/>
      <c r="Q134" s="186"/>
      <c r="R134" s="186"/>
      <c r="S134" s="186"/>
      <c r="T134" s="187"/>
      <c r="AT134" s="188" t="s">
        <v>143</v>
      </c>
      <c r="AU134" s="188" t="s">
        <v>76</v>
      </c>
      <c r="AV134" s="13" t="s">
        <v>76</v>
      </c>
      <c r="AW134" s="13" t="s">
        <v>3</v>
      </c>
      <c r="AX134" s="13" t="s">
        <v>12</v>
      </c>
      <c r="AY134" s="188" t="s">
        <v>108</v>
      </c>
    </row>
    <row r="135" spans="1:65" s="12" customFormat="1" ht="22.9" customHeight="1" x14ac:dyDescent="0.2">
      <c r="B135" s="142"/>
      <c r="D135" s="143" t="s">
        <v>70</v>
      </c>
      <c r="E135" s="153" t="s">
        <v>141</v>
      </c>
      <c r="F135" s="153" t="s">
        <v>145</v>
      </c>
      <c r="I135" s="145"/>
      <c r="J135" s="154">
        <f>BK135</f>
        <v>0</v>
      </c>
      <c r="L135" s="142"/>
      <c r="M135" s="147"/>
      <c r="N135" s="148"/>
      <c r="O135" s="148"/>
      <c r="P135" s="149">
        <f>SUM(P136:P137)</f>
        <v>0</v>
      </c>
      <c r="Q135" s="148"/>
      <c r="R135" s="149">
        <f>SUM(R136:R137)</f>
        <v>0.35709999999999997</v>
      </c>
      <c r="S135" s="148"/>
      <c r="T135" s="150">
        <f>SUM(T136:T137)</f>
        <v>0</v>
      </c>
      <c r="AR135" s="143" t="s">
        <v>12</v>
      </c>
      <c r="AT135" s="151" t="s">
        <v>70</v>
      </c>
      <c r="AU135" s="151" t="s">
        <v>12</v>
      </c>
      <c r="AY135" s="143" t="s">
        <v>108</v>
      </c>
      <c r="BK135" s="152">
        <f>SUM(BK136:BK137)</f>
        <v>0</v>
      </c>
    </row>
    <row r="136" spans="1:65" s="2" customFormat="1" ht="16.5" customHeight="1" x14ac:dyDescent="0.2">
      <c r="A136" s="30"/>
      <c r="B136" s="155"/>
      <c r="C136" s="156" t="s">
        <v>146</v>
      </c>
      <c r="D136" s="156" t="s">
        <v>111</v>
      </c>
      <c r="E136" s="157" t="s">
        <v>147</v>
      </c>
      <c r="F136" s="158" t="s">
        <v>148</v>
      </c>
      <c r="G136" s="159" t="s">
        <v>149</v>
      </c>
      <c r="H136" s="160">
        <v>1</v>
      </c>
      <c r="I136" s="161"/>
      <c r="J136" s="160">
        <f>ROUND(I136*H136,3)</f>
        <v>0</v>
      </c>
      <c r="K136" s="162"/>
      <c r="L136" s="31"/>
      <c r="M136" s="163" t="s">
        <v>1</v>
      </c>
      <c r="N136" s="164" t="s">
        <v>37</v>
      </c>
      <c r="O136" s="56"/>
      <c r="P136" s="165">
        <f>O136*H136</f>
        <v>0</v>
      </c>
      <c r="Q136" s="165">
        <v>0.3271</v>
      </c>
      <c r="R136" s="165">
        <f>Q136*H136</f>
        <v>0.3271</v>
      </c>
      <c r="S136" s="165">
        <v>0</v>
      </c>
      <c r="T136" s="166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7" t="s">
        <v>115</v>
      </c>
      <c r="AT136" s="167" t="s">
        <v>111</v>
      </c>
      <c r="AU136" s="167" t="s">
        <v>76</v>
      </c>
      <c r="AY136" s="15" t="s">
        <v>108</v>
      </c>
      <c r="BE136" s="168">
        <f>IF(N136="základná",J136,0)</f>
        <v>0</v>
      </c>
      <c r="BF136" s="168">
        <f>IF(N136="znížená",J136,0)</f>
        <v>0</v>
      </c>
      <c r="BG136" s="168">
        <f>IF(N136="zákl. prenesená",J136,0)</f>
        <v>0</v>
      </c>
      <c r="BH136" s="168">
        <f>IF(N136="zníž. prenesená",J136,0)</f>
        <v>0</v>
      </c>
      <c r="BI136" s="168">
        <f>IF(N136="nulová",J136,0)</f>
        <v>0</v>
      </c>
      <c r="BJ136" s="15" t="s">
        <v>76</v>
      </c>
      <c r="BK136" s="169">
        <f>ROUND(I136*H136,3)</f>
        <v>0</v>
      </c>
      <c r="BL136" s="15" t="s">
        <v>115</v>
      </c>
      <c r="BM136" s="167" t="s">
        <v>150</v>
      </c>
    </row>
    <row r="137" spans="1:65" s="2" customFormat="1" ht="16.5" customHeight="1" x14ac:dyDescent="0.2">
      <c r="A137" s="30"/>
      <c r="B137" s="155"/>
      <c r="C137" s="170" t="s">
        <v>151</v>
      </c>
      <c r="D137" s="170" t="s">
        <v>138</v>
      </c>
      <c r="E137" s="171" t="s">
        <v>152</v>
      </c>
      <c r="F137" s="172" t="s">
        <v>153</v>
      </c>
      <c r="G137" s="173" t="s">
        <v>149</v>
      </c>
      <c r="H137" s="174">
        <v>1</v>
      </c>
      <c r="I137" s="175"/>
      <c r="J137" s="174">
        <f>ROUND(I137*H137,3)</f>
        <v>0</v>
      </c>
      <c r="K137" s="176"/>
      <c r="L137" s="177"/>
      <c r="M137" s="178" t="s">
        <v>1</v>
      </c>
      <c r="N137" s="179" t="s">
        <v>37</v>
      </c>
      <c r="O137" s="56"/>
      <c r="P137" s="165">
        <f>O137*H137</f>
        <v>0</v>
      </c>
      <c r="Q137" s="165">
        <v>0.03</v>
      </c>
      <c r="R137" s="165">
        <f>Q137*H137</f>
        <v>0.03</v>
      </c>
      <c r="S137" s="165">
        <v>0</v>
      </c>
      <c r="T137" s="166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7" t="s">
        <v>141</v>
      </c>
      <c r="AT137" s="167" t="s">
        <v>138</v>
      </c>
      <c r="AU137" s="167" t="s">
        <v>76</v>
      </c>
      <c r="AY137" s="15" t="s">
        <v>108</v>
      </c>
      <c r="BE137" s="168">
        <f>IF(N137="základná",J137,0)</f>
        <v>0</v>
      </c>
      <c r="BF137" s="168">
        <f>IF(N137="znížená",J137,0)</f>
        <v>0</v>
      </c>
      <c r="BG137" s="168">
        <f>IF(N137="zákl. prenesená",J137,0)</f>
        <v>0</v>
      </c>
      <c r="BH137" s="168">
        <f>IF(N137="zníž. prenesená",J137,0)</f>
        <v>0</v>
      </c>
      <c r="BI137" s="168">
        <f>IF(N137="nulová",J137,0)</f>
        <v>0</v>
      </c>
      <c r="BJ137" s="15" t="s">
        <v>76</v>
      </c>
      <c r="BK137" s="169">
        <f>ROUND(I137*H137,3)</f>
        <v>0</v>
      </c>
      <c r="BL137" s="15" t="s">
        <v>115</v>
      </c>
      <c r="BM137" s="167" t="s">
        <v>154</v>
      </c>
    </row>
    <row r="138" spans="1:65" s="12" customFormat="1" ht="22.9" customHeight="1" x14ac:dyDescent="0.2">
      <c r="B138" s="142"/>
      <c r="D138" s="143" t="s">
        <v>70</v>
      </c>
      <c r="E138" s="153" t="s">
        <v>155</v>
      </c>
      <c r="F138" s="153" t="s">
        <v>156</v>
      </c>
      <c r="I138" s="145"/>
      <c r="J138" s="154">
        <f>BK138</f>
        <v>0</v>
      </c>
      <c r="L138" s="142"/>
      <c r="M138" s="147"/>
      <c r="N138" s="148"/>
      <c r="O138" s="148"/>
      <c r="P138" s="149">
        <f>SUM(P139:P146)</f>
        <v>0</v>
      </c>
      <c r="Q138" s="148"/>
      <c r="R138" s="149">
        <f>SUM(R139:R146)</f>
        <v>9.2330275000000004</v>
      </c>
      <c r="S138" s="148"/>
      <c r="T138" s="150">
        <f>SUM(T139:T146)</f>
        <v>0</v>
      </c>
      <c r="AR138" s="143" t="s">
        <v>12</v>
      </c>
      <c r="AT138" s="151" t="s">
        <v>70</v>
      </c>
      <c r="AU138" s="151" t="s">
        <v>12</v>
      </c>
      <c r="AY138" s="143" t="s">
        <v>108</v>
      </c>
      <c r="BK138" s="152">
        <f>SUM(BK139:BK146)</f>
        <v>0</v>
      </c>
    </row>
    <row r="139" spans="1:65" s="2" customFormat="1" ht="33" customHeight="1" x14ac:dyDescent="0.2">
      <c r="A139" s="30"/>
      <c r="B139" s="155"/>
      <c r="C139" s="156" t="s">
        <v>76</v>
      </c>
      <c r="D139" s="156" t="s">
        <v>111</v>
      </c>
      <c r="E139" s="157" t="s">
        <v>157</v>
      </c>
      <c r="F139" s="158" t="s">
        <v>158</v>
      </c>
      <c r="G139" s="159" t="s">
        <v>159</v>
      </c>
      <c r="H139" s="160">
        <v>79</v>
      </c>
      <c r="I139" s="161"/>
      <c r="J139" s="160">
        <f>ROUND(I139*H139,3)</f>
        <v>0</v>
      </c>
      <c r="K139" s="162"/>
      <c r="L139" s="31"/>
      <c r="M139" s="163" t="s">
        <v>1</v>
      </c>
      <c r="N139" s="164" t="s">
        <v>37</v>
      </c>
      <c r="O139" s="56"/>
      <c r="P139" s="165">
        <f>O139*H139</f>
        <v>0</v>
      </c>
      <c r="Q139" s="165">
        <v>9.9250000000000005E-2</v>
      </c>
      <c r="R139" s="165">
        <f>Q139*H139</f>
        <v>7.8407500000000008</v>
      </c>
      <c r="S139" s="165">
        <v>0</v>
      </c>
      <c r="T139" s="166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7" t="s">
        <v>115</v>
      </c>
      <c r="AT139" s="167" t="s">
        <v>111</v>
      </c>
      <c r="AU139" s="167" t="s">
        <v>76</v>
      </c>
      <c r="AY139" s="15" t="s">
        <v>108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5" t="s">
        <v>76</v>
      </c>
      <c r="BK139" s="169">
        <f>ROUND(I139*H139,3)</f>
        <v>0</v>
      </c>
      <c r="BL139" s="15" t="s">
        <v>115</v>
      </c>
      <c r="BM139" s="167" t="s">
        <v>160</v>
      </c>
    </row>
    <row r="140" spans="1:65" s="2" customFormat="1" ht="21.75" customHeight="1" x14ac:dyDescent="0.2">
      <c r="A140" s="30"/>
      <c r="B140" s="155"/>
      <c r="C140" s="170" t="s">
        <v>161</v>
      </c>
      <c r="D140" s="170" t="s">
        <v>138</v>
      </c>
      <c r="E140" s="171" t="s">
        <v>162</v>
      </c>
      <c r="F140" s="172" t="s">
        <v>163</v>
      </c>
      <c r="G140" s="173" t="s">
        <v>149</v>
      </c>
      <c r="H140" s="174">
        <v>79.790000000000006</v>
      </c>
      <c r="I140" s="175"/>
      <c r="J140" s="174">
        <f>ROUND(I140*H140,3)</f>
        <v>0</v>
      </c>
      <c r="K140" s="176"/>
      <c r="L140" s="177"/>
      <c r="M140" s="178" t="s">
        <v>1</v>
      </c>
      <c r="N140" s="179" t="s">
        <v>37</v>
      </c>
      <c r="O140" s="56"/>
      <c r="P140" s="165">
        <f>O140*H140</f>
        <v>0</v>
      </c>
      <c r="Q140" s="165">
        <v>1.125E-2</v>
      </c>
      <c r="R140" s="165">
        <f>Q140*H140</f>
        <v>0.89763750000000009</v>
      </c>
      <c r="S140" s="165">
        <v>0</v>
      </c>
      <c r="T140" s="166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7" t="s">
        <v>141</v>
      </c>
      <c r="AT140" s="167" t="s">
        <v>138</v>
      </c>
      <c r="AU140" s="167" t="s">
        <v>76</v>
      </c>
      <c r="AY140" s="15" t="s">
        <v>108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5" t="s">
        <v>76</v>
      </c>
      <c r="BK140" s="169">
        <f>ROUND(I140*H140,3)</f>
        <v>0</v>
      </c>
      <c r="BL140" s="15" t="s">
        <v>115</v>
      </c>
      <c r="BM140" s="167" t="s">
        <v>164</v>
      </c>
    </row>
    <row r="141" spans="1:65" s="13" customFormat="1" x14ac:dyDescent="0.2">
      <c r="B141" s="180"/>
      <c r="D141" s="181" t="s">
        <v>143</v>
      </c>
      <c r="F141" s="182" t="s">
        <v>165</v>
      </c>
      <c r="H141" s="183">
        <v>79.790000000000006</v>
      </c>
      <c r="I141" s="184"/>
      <c r="L141" s="180"/>
      <c r="M141" s="185"/>
      <c r="N141" s="186"/>
      <c r="O141" s="186"/>
      <c r="P141" s="186"/>
      <c r="Q141" s="186"/>
      <c r="R141" s="186"/>
      <c r="S141" s="186"/>
      <c r="T141" s="187"/>
      <c r="AT141" s="188" t="s">
        <v>143</v>
      </c>
      <c r="AU141" s="188" t="s">
        <v>76</v>
      </c>
      <c r="AV141" s="13" t="s">
        <v>76</v>
      </c>
      <c r="AW141" s="13" t="s">
        <v>3</v>
      </c>
      <c r="AX141" s="13" t="s">
        <v>12</v>
      </c>
      <c r="AY141" s="188" t="s">
        <v>108</v>
      </c>
    </row>
    <row r="142" spans="1:65" s="2" customFormat="1" ht="21.75" customHeight="1" x14ac:dyDescent="0.2">
      <c r="A142" s="30"/>
      <c r="B142" s="155"/>
      <c r="C142" s="156" t="s">
        <v>166</v>
      </c>
      <c r="D142" s="156" t="s">
        <v>111</v>
      </c>
      <c r="E142" s="157" t="s">
        <v>167</v>
      </c>
      <c r="F142" s="158" t="s">
        <v>168</v>
      </c>
      <c r="G142" s="159" t="s">
        <v>159</v>
      </c>
      <c r="H142" s="160">
        <v>10</v>
      </c>
      <c r="I142" s="161"/>
      <c r="J142" s="160">
        <f>ROUND(I142*H142,3)</f>
        <v>0</v>
      </c>
      <c r="K142" s="162"/>
      <c r="L142" s="31"/>
      <c r="M142" s="163" t="s">
        <v>1</v>
      </c>
      <c r="N142" s="164" t="s">
        <v>37</v>
      </c>
      <c r="O142" s="56"/>
      <c r="P142" s="165">
        <f>O142*H142</f>
        <v>0</v>
      </c>
      <c r="Q142" s="165">
        <v>4.5370000000000001E-2</v>
      </c>
      <c r="R142" s="165">
        <f>Q142*H142</f>
        <v>0.45369999999999999</v>
      </c>
      <c r="S142" s="165">
        <v>0</v>
      </c>
      <c r="T142" s="166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7" t="s">
        <v>115</v>
      </c>
      <c r="AT142" s="167" t="s">
        <v>111</v>
      </c>
      <c r="AU142" s="167" t="s">
        <v>76</v>
      </c>
      <c r="AY142" s="15" t="s">
        <v>108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5" t="s">
        <v>76</v>
      </c>
      <c r="BK142" s="169">
        <f>ROUND(I142*H142,3)</f>
        <v>0</v>
      </c>
      <c r="BL142" s="15" t="s">
        <v>115</v>
      </c>
      <c r="BM142" s="167" t="s">
        <v>169</v>
      </c>
    </row>
    <row r="143" spans="1:65" s="2" customFormat="1" ht="21.75" customHeight="1" x14ac:dyDescent="0.2">
      <c r="A143" s="30"/>
      <c r="B143" s="155"/>
      <c r="C143" s="156" t="s">
        <v>170</v>
      </c>
      <c r="D143" s="156" t="s">
        <v>111</v>
      </c>
      <c r="E143" s="157" t="s">
        <v>171</v>
      </c>
      <c r="F143" s="158" t="s">
        <v>172</v>
      </c>
      <c r="G143" s="159" t="s">
        <v>149</v>
      </c>
      <c r="H143" s="160">
        <v>2</v>
      </c>
      <c r="I143" s="161"/>
      <c r="J143" s="160">
        <f>ROUND(I143*H143,3)</f>
        <v>0</v>
      </c>
      <c r="K143" s="162"/>
      <c r="L143" s="31"/>
      <c r="M143" s="163" t="s">
        <v>1</v>
      </c>
      <c r="N143" s="164" t="s">
        <v>37</v>
      </c>
      <c r="O143" s="56"/>
      <c r="P143" s="165">
        <f>O143*H143</f>
        <v>0</v>
      </c>
      <c r="Q143" s="165">
        <v>4.6999999999999999E-4</v>
      </c>
      <c r="R143" s="165">
        <f>Q143*H143</f>
        <v>9.3999999999999997E-4</v>
      </c>
      <c r="S143" s="165">
        <v>0</v>
      </c>
      <c r="T143" s="166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7" t="s">
        <v>115</v>
      </c>
      <c r="AT143" s="167" t="s">
        <v>111</v>
      </c>
      <c r="AU143" s="167" t="s">
        <v>76</v>
      </c>
      <c r="AY143" s="15" t="s">
        <v>108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5" t="s">
        <v>76</v>
      </c>
      <c r="BK143" s="169">
        <f>ROUND(I143*H143,3)</f>
        <v>0</v>
      </c>
      <c r="BL143" s="15" t="s">
        <v>115</v>
      </c>
      <c r="BM143" s="167" t="s">
        <v>173</v>
      </c>
    </row>
    <row r="144" spans="1:65" s="2" customFormat="1" ht="33" customHeight="1" x14ac:dyDescent="0.2">
      <c r="A144" s="30"/>
      <c r="B144" s="155"/>
      <c r="C144" s="170" t="s">
        <v>174</v>
      </c>
      <c r="D144" s="170" t="s">
        <v>138</v>
      </c>
      <c r="E144" s="171" t="s">
        <v>175</v>
      </c>
      <c r="F144" s="172" t="s">
        <v>176</v>
      </c>
      <c r="G144" s="173" t="s">
        <v>149</v>
      </c>
      <c r="H144" s="174">
        <v>2</v>
      </c>
      <c r="I144" s="175"/>
      <c r="J144" s="174">
        <f>ROUND(I144*H144,3)</f>
        <v>0</v>
      </c>
      <c r="K144" s="176"/>
      <c r="L144" s="177"/>
      <c r="M144" s="178" t="s">
        <v>1</v>
      </c>
      <c r="N144" s="179" t="s">
        <v>37</v>
      </c>
      <c r="O144" s="56"/>
      <c r="P144" s="165">
        <f>O144*H144</f>
        <v>0</v>
      </c>
      <c r="Q144" s="165">
        <v>0.02</v>
      </c>
      <c r="R144" s="165">
        <f>Q144*H144</f>
        <v>0.04</v>
      </c>
      <c r="S144" s="165">
        <v>0</v>
      </c>
      <c r="T144" s="166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7" t="s">
        <v>141</v>
      </c>
      <c r="AT144" s="167" t="s">
        <v>138</v>
      </c>
      <c r="AU144" s="167" t="s">
        <v>76</v>
      </c>
      <c r="AY144" s="15" t="s">
        <v>108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5" t="s">
        <v>76</v>
      </c>
      <c r="BK144" s="169">
        <f>ROUND(I144*H144,3)</f>
        <v>0</v>
      </c>
      <c r="BL144" s="15" t="s">
        <v>115</v>
      </c>
      <c r="BM144" s="167" t="s">
        <v>177</v>
      </c>
    </row>
    <row r="145" spans="1:65" s="2" customFormat="1" ht="16.5" customHeight="1" x14ac:dyDescent="0.2">
      <c r="A145" s="30"/>
      <c r="B145" s="155"/>
      <c r="C145" s="156" t="s">
        <v>178</v>
      </c>
      <c r="D145" s="156" t="s">
        <v>111</v>
      </c>
      <c r="E145" s="157" t="s">
        <v>179</v>
      </c>
      <c r="F145" s="158" t="s">
        <v>180</v>
      </c>
      <c r="G145" s="159" t="s">
        <v>159</v>
      </c>
      <c r="H145" s="160">
        <v>10</v>
      </c>
      <c r="I145" s="161"/>
      <c r="J145" s="160">
        <f>ROUND(I145*H145,3)</f>
        <v>0</v>
      </c>
      <c r="K145" s="162"/>
      <c r="L145" s="31"/>
      <c r="M145" s="163" t="s">
        <v>1</v>
      </c>
      <c r="N145" s="164" t="s">
        <v>37</v>
      </c>
      <c r="O145" s="56"/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7" t="s">
        <v>115</v>
      </c>
      <c r="AT145" s="167" t="s">
        <v>111</v>
      </c>
      <c r="AU145" s="167" t="s">
        <v>76</v>
      </c>
      <c r="AY145" s="15" t="s">
        <v>108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5" t="s">
        <v>76</v>
      </c>
      <c r="BK145" s="169">
        <f>ROUND(I145*H145,3)</f>
        <v>0</v>
      </c>
      <c r="BL145" s="15" t="s">
        <v>115</v>
      </c>
      <c r="BM145" s="167" t="s">
        <v>181</v>
      </c>
    </row>
    <row r="146" spans="1:65" s="2" customFormat="1" ht="16.5" customHeight="1" x14ac:dyDescent="0.2">
      <c r="A146" s="30"/>
      <c r="B146" s="155"/>
      <c r="C146" s="156" t="s">
        <v>155</v>
      </c>
      <c r="D146" s="156" t="s">
        <v>111</v>
      </c>
      <c r="E146" s="157" t="s">
        <v>182</v>
      </c>
      <c r="F146" s="158" t="s">
        <v>183</v>
      </c>
      <c r="G146" s="159" t="s">
        <v>184</v>
      </c>
      <c r="H146" s="160">
        <v>43.122999999999998</v>
      </c>
      <c r="I146" s="161"/>
      <c r="J146" s="160">
        <f>ROUND(I146*H146,3)</f>
        <v>0</v>
      </c>
      <c r="K146" s="162"/>
      <c r="L146" s="31"/>
      <c r="M146" s="163" t="s">
        <v>1</v>
      </c>
      <c r="N146" s="164" t="s">
        <v>37</v>
      </c>
      <c r="O146" s="56"/>
      <c r="P146" s="165">
        <f>O146*H146</f>
        <v>0</v>
      </c>
      <c r="Q146" s="165">
        <v>0</v>
      </c>
      <c r="R146" s="165">
        <f>Q146*H146</f>
        <v>0</v>
      </c>
      <c r="S146" s="165">
        <v>0</v>
      </c>
      <c r="T146" s="166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7" t="s">
        <v>115</v>
      </c>
      <c r="AT146" s="167" t="s">
        <v>111</v>
      </c>
      <c r="AU146" s="167" t="s">
        <v>76</v>
      </c>
      <c r="AY146" s="15" t="s">
        <v>108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5" t="s">
        <v>76</v>
      </c>
      <c r="BK146" s="169">
        <f>ROUND(I146*H146,3)</f>
        <v>0</v>
      </c>
      <c r="BL146" s="15" t="s">
        <v>115</v>
      </c>
      <c r="BM146" s="167" t="s">
        <v>185</v>
      </c>
    </row>
    <row r="147" spans="1:65" s="12" customFormat="1" ht="22.9" customHeight="1" x14ac:dyDescent="0.2">
      <c r="B147" s="142"/>
      <c r="D147" s="143" t="s">
        <v>70</v>
      </c>
      <c r="E147" s="153" t="s">
        <v>186</v>
      </c>
      <c r="F147" s="153" t="s">
        <v>187</v>
      </c>
      <c r="I147" s="145"/>
      <c r="J147" s="154">
        <f>BK147</f>
        <v>0</v>
      </c>
      <c r="L147" s="142"/>
      <c r="M147" s="147"/>
      <c r="N147" s="148"/>
      <c r="O147" s="148"/>
      <c r="P147" s="149">
        <f>P148</f>
        <v>0</v>
      </c>
      <c r="Q147" s="148"/>
      <c r="R147" s="149">
        <f>R148</f>
        <v>0</v>
      </c>
      <c r="S147" s="148"/>
      <c r="T147" s="150">
        <f>T148</f>
        <v>0</v>
      </c>
      <c r="AR147" s="143" t="s">
        <v>12</v>
      </c>
      <c r="AT147" s="151" t="s">
        <v>70</v>
      </c>
      <c r="AU147" s="151" t="s">
        <v>12</v>
      </c>
      <c r="AY147" s="143" t="s">
        <v>108</v>
      </c>
      <c r="BK147" s="152">
        <f>BK148</f>
        <v>0</v>
      </c>
    </row>
    <row r="148" spans="1:65" s="2" customFormat="1" ht="21.75" customHeight="1" x14ac:dyDescent="0.2">
      <c r="A148" s="30"/>
      <c r="B148" s="155"/>
      <c r="C148" s="156" t="s">
        <v>141</v>
      </c>
      <c r="D148" s="156" t="s">
        <v>111</v>
      </c>
      <c r="E148" s="157" t="s">
        <v>188</v>
      </c>
      <c r="F148" s="158" t="s">
        <v>189</v>
      </c>
      <c r="G148" s="159" t="s">
        <v>184</v>
      </c>
      <c r="H148" s="160">
        <v>51.545000000000002</v>
      </c>
      <c r="I148" s="161"/>
      <c r="J148" s="160">
        <f>ROUND(I148*H148,3)</f>
        <v>0</v>
      </c>
      <c r="K148" s="162"/>
      <c r="L148" s="31"/>
      <c r="M148" s="163" t="s">
        <v>1</v>
      </c>
      <c r="N148" s="164" t="s">
        <v>37</v>
      </c>
      <c r="O148" s="56"/>
      <c r="P148" s="165">
        <f>O148*H148</f>
        <v>0</v>
      </c>
      <c r="Q148" s="165">
        <v>0</v>
      </c>
      <c r="R148" s="165">
        <f>Q148*H148</f>
        <v>0</v>
      </c>
      <c r="S148" s="165">
        <v>0</v>
      </c>
      <c r="T148" s="166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7" t="s">
        <v>115</v>
      </c>
      <c r="AT148" s="167" t="s">
        <v>111</v>
      </c>
      <c r="AU148" s="167" t="s">
        <v>76</v>
      </c>
      <c r="AY148" s="15" t="s">
        <v>108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5" t="s">
        <v>76</v>
      </c>
      <c r="BK148" s="169">
        <f>ROUND(I148*H148,3)</f>
        <v>0</v>
      </c>
      <c r="BL148" s="15" t="s">
        <v>115</v>
      </c>
      <c r="BM148" s="167" t="s">
        <v>190</v>
      </c>
    </row>
    <row r="149" spans="1:65" s="12" customFormat="1" ht="25.9" customHeight="1" x14ac:dyDescent="0.2">
      <c r="B149" s="142"/>
      <c r="D149" s="143" t="s">
        <v>70</v>
      </c>
      <c r="E149" s="144" t="s">
        <v>191</v>
      </c>
      <c r="F149" s="144" t="s">
        <v>192</v>
      </c>
      <c r="I149" s="145"/>
      <c r="J149" s="146">
        <f>BK149</f>
        <v>0</v>
      </c>
      <c r="L149" s="142"/>
      <c r="M149" s="147"/>
      <c r="N149" s="148"/>
      <c r="O149" s="148"/>
      <c r="P149" s="149">
        <f>P150</f>
        <v>0</v>
      </c>
      <c r="Q149" s="148"/>
      <c r="R149" s="149">
        <f>R150</f>
        <v>0</v>
      </c>
      <c r="S149" s="148"/>
      <c r="T149" s="150">
        <f>T150</f>
        <v>0</v>
      </c>
      <c r="AR149" s="143" t="s">
        <v>125</v>
      </c>
      <c r="AT149" s="151" t="s">
        <v>70</v>
      </c>
      <c r="AU149" s="151" t="s">
        <v>71</v>
      </c>
      <c r="AY149" s="143" t="s">
        <v>108</v>
      </c>
      <c r="BK149" s="152">
        <f>BK150</f>
        <v>0</v>
      </c>
    </row>
    <row r="150" spans="1:65" s="2" customFormat="1" ht="21.75" customHeight="1" x14ac:dyDescent="0.2">
      <c r="A150" s="30"/>
      <c r="B150" s="155"/>
      <c r="C150" s="156" t="s">
        <v>193</v>
      </c>
      <c r="D150" s="156" t="s">
        <v>111</v>
      </c>
      <c r="E150" s="157" t="s">
        <v>194</v>
      </c>
      <c r="F150" s="158" t="s">
        <v>195</v>
      </c>
      <c r="G150" s="159" t="s">
        <v>196</v>
      </c>
      <c r="H150" s="160">
        <v>1</v>
      </c>
      <c r="I150" s="161"/>
      <c r="J150" s="160">
        <f>ROUND(I150*H150,3)</f>
        <v>0</v>
      </c>
      <c r="K150" s="162"/>
      <c r="L150" s="31"/>
      <c r="M150" s="189" t="s">
        <v>1</v>
      </c>
      <c r="N150" s="190" t="s">
        <v>37</v>
      </c>
      <c r="O150" s="191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7" t="s">
        <v>197</v>
      </c>
      <c r="AT150" s="167" t="s">
        <v>111</v>
      </c>
      <c r="AU150" s="167" t="s">
        <v>12</v>
      </c>
      <c r="AY150" s="15" t="s">
        <v>108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5" t="s">
        <v>76</v>
      </c>
      <c r="BK150" s="169">
        <f>ROUND(I150*H150,3)</f>
        <v>0</v>
      </c>
      <c r="BL150" s="15" t="s">
        <v>197</v>
      </c>
      <c r="BM150" s="167" t="s">
        <v>198</v>
      </c>
    </row>
    <row r="151" spans="1:65" s="2" customFormat="1" ht="6.95" customHeight="1" x14ac:dyDescent="0.2">
      <c r="A151" s="30"/>
      <c r="B151" s="45"/>
      <c r="C151" s="46"/>
      <c r="D151" s="46"/>
      <c r="E151" s="46"/>
      <c r="F151" s="46"/>
      <c r="G151" s="46"/>
      <c r="H151" s="46"/>
      <c r="I151" s="114"/>
      <c r="J151" s="46"/>
      <c r="K151" s="46"/>
      <c r="L151" s="31"/>
      <c r="M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</row>
  </sheetData>
  <autoFilter ref="C122:K150" xr:uid="{00000000-0009-0000-0000-000001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1 - Chodník</vt:lpstr>
      <vt:lpstr>'1 - Chodník'!Názvy_tlače</vt:lpstr>
      <vt:lpstr>'Rekapitulácia stavby'!Názvy_tlače</vt:lpstr>
      <vt:lpstr>'1 - Chodník'!Oblasť_tlače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Vavrovič Igor</dc:creator>
  <cp:lastModifiedBy>Safr Peter</cp:lastModifiedBy>
  <cp:lastPrinted>2021-05-26T11:34:04Z</cp:lastPrinted>
  <dcterms:created xsi:type="dcterms:W3CDTF">2021-05-26T11:31:53Z</dcterms:created>
  <dcterms:modified xsi:type="dcterms:W3CDTF">2021-09-22T14:20:46Z</dcterms:modified>
</cp:coreProperties>
</file>