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9E883C13-C260-4E9A-9A06-E7A027D8D4B1}" xr6:coauthVersionLast="36" xr6:coauthVersionMax="36" xr10:uidLastSave="{00000000-0000-0000-0000-000000000000}"/>
  <bookViews>
    <workbookView xWindow="0" yWindow="0" windowWidth="28800" windowHeight="12228" activeTab="1" xr2:uid="{00000000-000D-0000-FFFF-FFFF00000000}"/>
  </bookViews>
  <sheets>
    <sheet name="Rekapitulácia stavby" sheetId="1" r:id="rId1"/>
    <sheet name="Vyvolávací systém " sheetId="2" r:id="rId2"/>
  </sheets>
  <definedNames>
    <definedName name="_xlnm._FilterDatabase" localSheetId="1" hidden="1">'Vyvolávací systém '!$C$112:$K$125</definedName>
    <definedName name="_xlnm.Print_Titles" localSheetId="0">'Rekapitulácia stavby'!$92:$92</definedName>
    <definedName name="_xlnm.Print_Titles" localSheetId="1">'Vyvolávací systém '!$112:$112</definedName>
    <definedName name="_xlnm.Print_Area" localSheetId="0">'Rekapitulácia stavby'!$D$4:$AO$76,'Rekapitulácia stavby'!$C$82:$AQ$96</definedName>
    <definedName name="_xlnm.Print_Area" localSheetId="1">'Vyvolávací systém '!$C$4:$J$76,'Vyvolávací systém '!$C$82:$J$96,'Vyvolávací systém '!$C$102:$J$125</definedName>
  </definedNames>
  <calcPr calcId="191029"/>
</workbook>
</file>

<file path=xl/calcChain.xml><?xml version="1.0" encoding="utf-8"?>
<calcChain xmlns="http://schemas.openxmlformats.org/spreadsheetml/2006/main">
  <c r="J125" i="2" l="1"/>
  <c r="BF125" i="2" s="1"/>
  <c r="P125" i="2"/>
  <c r="R125" i="2"/>
  <c r="T125" i="2"/>
  <c r="BE125" i="2"/>
  <c r="BG125" i="2"/>
  <c r="BH125" i="2"/>
  <c r="BI125" i="2"/>
  <c r="BK125" i="2"/>
  <c r="J123" i="2" l="1"/>
  <c r="BF123" i="2" s="1"/>
  <c r="P123" i="2"/>
  <c r="R123" i="2"/>
  <c r="T123" i="2"/>
  <c r="BE123" i="2"/>
  <c r="BG123" i="2"/>
  <c r="BH123" i="2"/>
  <c r="BI123" i="2"/>
  <c r="BK123" i="2"/>
  <c r="L85" i="1" l="1"/>
  <c r="J35" i="2" l="1"/>
  <c r="J34" i="2"/>
  <c r="AY95" i="1" s="1"/>
  <c r="J33" i="2"/>
  <c r="AX95" i="1" s="1"/>
  <c r="BI124" i="2"/>
  <c r="BH124" i="2"/>
  <c r="BG124" i="2"/>
  <c r="BE124" i="2"/>
  <c r="T124" i="2"/>
  <c r="R124" i="2"/>
  <c r="P124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BI115" i="2"/>
  <c r="BH115" i="2"/>
  <c r="BG115" i="2"/>
  <c r="BE115" i="2"/>
  <c r="T115" i="2"/>
  <c r="R115" i="2"/>
  <c r="P115" i="2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 s="1"/>
  <c r="L90" i="1"/>
  <c r="AM90" i="1"/>
  <c r="AM89" i="1"/>
  <c r="L89" i="1"/>
  <c r="AM87" i="1"/>
  <c r="L87" i="1"/>
  <c r="L84" i="1"/>
  <c r="BK119" i="2"/>
  <c r="BK115" i="2"/>
  <c r="BK120" i="2"/>
  <c r="BK116" i="2"/>
  <c r="J122" i="2"/>
  <c r="J119" i="2"/>
  <c r="J116" i="2"/>
  <c r="J117" i="2"/>
  <c r="BK124" i="2"/>
  <c r="BK121" i="2"/>
  <c r="BK118" i="2"/>
  <c r="BK122" i="2"/>
  <c r="BK117" i="2"/>
  <c r="AS94" i="1"/>
  <c r="J121" i="2"/>
  <c r="J118" i="2"/>
  <c r="J124" i="2"/>
  <c r="J120" i="2"/>
  <c r="J115" i="2"/>
  <c r="F33" i="2" l="1"/>
  <c r="F31" i="2"/>
  <c r="AZ95" i="1" s="1"/>
  <c r="AZ94" i="1" s="1"/>
  <c r="W29" i="1" s="1"/>
  <c r="F34" i="2"/>
  <c r="F35" i="2"/>
  <c r="BD95" i="1" s="1"/>
  <c r="BD94" i="1" s="1"/>
  <c r="W33" i="1" s="1"/>
  <c r="J31" i="2"/>
  <c r="AV95" i="1" s="1"/>
  <c r="BK114" i="2"/>
  <c r="J114" i="2" s="1"/>
  <c r="J95" i="2" s="1"/>
  <c r="P114" i="2"/>
  <c r="P113" i="2" s="1"/>
  <c r="AU95" i="1" s="1"/>
  <c r="AU94" i="1" s="1"/>
  <c r="R114" i="2"/>
  <c r="R113" i="2" s="1"/>
  <c r="T114" i="2"/>
  <c r="T113" i="2" s="1"/>
  <c r="J87" i="2"/>
  <c r="F89" i="2"/>
  <c r="J89" i="2"/>
  <c r="F90" i="2"/>
  <c r="J90" i="2"/>
  <c r="BF115" i="2"/>
  <c r="BF116" i="2"/>
  <c r="BF117" i="2"/>
  <c r="BF118" i="2"/>
  <c r="BF119" i="2"/>
  <c r="BF120" i="2"/>
  <c r="BF121" i="2"/>
  <c r="BF122" i="2"/>
  <c r="BF124" i="2"/>
  <c r="BC95" i="1"/>
  <c r="BC94" i="1" s="1"/>
  <c r="W32" i="1" s="1"/>
  <c r="BB95" i="1"/>
  <c r="BB94" i="1" s="1"/>
  <c r="W31" i="1" s="1"/>
  <c r="BK113" i="2" l="1"/>
  <c r="J113" i="2" s="1"/>
  <c r="J28" i="2" s="1"/>
  <c r="AG95" i="1" s="1"/>
  <c r="AG94" i="1" s="1"/>
  <c r="AK26" i="1" s="1"/>
  <c r="AX94" i="1"/>
  <c r="J32" i="2"/>
  <c r="AW95" i="1" s="1"/>
  <c r="AT95" i="1" s="1"/>
  <c r="AV94" i="1"/>
  <c r="AK29" i="1" s="1"/>
  <c r="AY94" i="1"/>
  <c r="F32" i="2"/>
  <c r="BA95" i="1"/>
  <c r="BA94" i="1" s="1"/>
  <c r="W30" i="1" s="1"/>
  <c r="AN95" i="1" l="1"/>
  <c r="J94" i="2"/>
  <c r="J37" i="2"/>
  <c r="AW94" i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<sst xmlns="http://schemas.openxmlformats.org/spreadsheetml/2006/main" count="399" uniqueCount="136">
  <si>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</si>
  <si>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</si>
  <si>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</si>
  <si>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</si>
  <si>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</si>
  <si>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</si>
  <si>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</si>
  <si>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</si>
  <si>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</si>
  <si>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</si>
  <si>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</si>
  <si>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</si>
  <si>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</si>
  <si>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</si>
  <si>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</si>
  <si>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</si>
  <si>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</si>
  <si>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</si>
  <si>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</si>
  <si>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</si>
  <si>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</si>
  <si>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17. 12. 2021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</si>
  <si>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</si>
  <si>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</si>
  <si>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</si>
  <si>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</si>
  <si>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</si>
  <si>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</si>
  <si>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</si>
  <si>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</si>
  <si>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</si>
  <si>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</si>
  <si>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</si>
  <si>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</si>
  <si>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</si>
  <si>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</si>
  <si>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</si>
  <si>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</si>
  <si>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</si>
  <si>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</si>
  <si>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</si>
  <si>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</si>
  <si>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</si>
  <si>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</si>
  <si>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</si>
  <si>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</si>
  <si>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</si>
  <si>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</si>
  <si>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</si>
  <si>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</si>
  <si>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</si>
  <si>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</si>
  <si>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</si>
  <si>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</si>
  <si>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</si>
  <si>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</si>
  <si>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</si>
  <si>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</si>
  <si>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</si>
  <si>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</si>
  <si>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</si>
  <si>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</si>
  <si>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</si>
  <si>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</si>
  <si>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</si>
  <si>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</si>
  <si>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</si>
  <si>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</si>
  <si>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</si>
  <si>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</si>
  <si>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</si>
  <si>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</si>
  <si>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</si>
  <si>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</si>
  <si>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</si>
  <si>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</si>
  <si>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</si>
  <si>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</si>
  <si>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</si>
  <si>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</si>
  <si>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</si>
  <si>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</si>
  <si>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</si>
  <si>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</si>
  <si>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</si>
  <si>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</si>
  <si>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</si>
  <si>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</si>
  <si>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</si>
  <si>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</si>
  <si>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</si>
  <si>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</si>
  <si>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</si>
  <si>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</si>
  <si>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</si>
  <si>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</si>
  <si>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</si>
  <si>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</si>
  <si>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</si>
  <si>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</si>
  <si>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</si>
  <si>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</si>
  <si>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</si>
  <si>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</si>
  <si>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</si>
  <si>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</si>
  <si>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</si>
  <si>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</si>
  <si>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súb</t>
  </si>
  <si>
    <t>-847126345</t>
  </si>
  <si>
    <t>6</t>
  </si>
  <si>
    <t>1227769744</t>
  </si>
  <si>
    <t>7</t>
  </si>
  <si>
    <t>-1732918527</t>
  </si>
  <si>
    <t>8</t>
  </si>
  <si>
    <t>1671811286</t>
  </si>
  <si>
    <t>9</t>
  </si>
  <si>
    <t>1603647243</t>
  </si>
  <si>
    <t>10</t>
  </si>
  <si>
    <t>862097579</t>
  </si>
  <si>
    <t>11</t>
  </si>
  <si>
    <t>-521448203</t>
  </si>
  <si>
    <t xml:space="preserve">Klientské centrum -Vyvolávací systém </t>
  </si>
  <si>
    <t xml:space="preserve">Klientské centrum - Vyvolávací systém </t>
  </si>
  <si>
    <t xml:space="preserve">Práce a dodávky - Vyvolávací systém </t>
  </si>
  <si>
    <t xml:space="preserve">HSV - Práce a dodávky - Vyvolávací systém </t>
  </si>
  <si>
    <t>Držiak LCD</t>
  </si>
  <si>
    <t>Drobný inštalačný materiál</t>
  </si>
  <si>
    <r>
      <t xml:space="preserve">Vyvolávací systém -QTotem 22" alebo </t>
    </r>
    <r>
      <rPr>
        <sz val="8"/>
        <rFont val="Arial CE"/>
        <family val="2"/>
        <charset val="238"/>
      </rPr>
      <t xml:space="preserve"> equivalent</t>
    </r>
  </si>
  <si>
    <t>SW SOLO MEDIA LICENSE</t>
  </si>
  <si>
    <t>MYQMATIC</t>
  </si>
  <si>
    <t>SW SOLO BASE LICENSE</t>
  </si>
  <si>
    <t>Zaškolenie personálu, monitoring prevádzky na mieste, edukácia klientov</t>
  </si>
  <si>
    <t>Príprava grafických podkladov</t>
  </si>
  <si>
    <t>Doprava, montáž zariadenia - príprava, inštalácia HW, oživenie, testovanie</t>
  </si>
  <si>
    <r>
      <t xml:space="preserve"> LCD 55" - Philips D-line Android </t>
    </r>
    <r>
      <rPr>
        <sz val="8"/>
        <rFont val="Arial CE"/>
        <family val="2"/>
        <charset val="238"/>
      </rPr>
      <t>alebo ekvivalent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</si>
</sst>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88" workbookViewId="0">
      <selection activeCell="AI9" sqref="AI9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" customHeight="1" x14ac:dyDescent="0.2">
      <c r="AR2" s="175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3" t="s">
        <v>6</v>
      </c>
      <c r="BT2" s="13" t="s">
        <v>7</v>
      </c>
    </row>
    <row r="3" spans="1:74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61" t="s">
        <v>13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6"/>
      <c r="BE5" s="158" t="s">
        <v>14</v>
      </c>
      <c r="BS5" s="13" t="s">
        <v>6</v>
      </c>
    </row>
    <row r="6" spans="1:74" s="1" customFormat="1" ht="36.9" customHeight="1" x14ac:dyDescent="0.2">
      <c r="B6" s="16"/>
      <c r="D6" s="22" t="s">
        <v>15</v>
      </c>
      <c r="K6" s="163" t="s">
        <v>122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6"/>
      <c r="BE6" s="159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59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159"/>
      <c r="BS8" s="13" t="s">
        <v>6</v>
      </c>
    </row>
    <row r="9" spans="1:74" s="1" customFormat="1" ht="14.4" customHeight="1" x14ac:dyDescent="0.2">
      <c r="B9" s="16"/>
      <c r="AR9" s="16"/>
      <c r="BE9" s="159"/>
      <c r="BS9" s="13" t="s">
        <v>6</v>
      </c>
    </row>
    <row r="10" spans="1:74" s="1" customFormat="1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159"/>
      <c r="BS10" s="13" t="s">
        <v>6</v>
      </c>
    </row>
    <row r="11" spans="1:74" s="1" customFormat="1" ht="18.45" customHeight="1" x14ac:dyDescent="0.2">
      <c r="B11" s="16"/>
      <c r="E11" s="21" t="s">
        <v>19</v>
      </c>
      <c r="AK11" s="23" t="s">
        <v>24</v>
      </c>
      <c r="AN11" s="21" t="s">
        <v>1</v>
      </c>
      <c r="AR11" s="16"/>
      <c r="BE11" s="159"/>
      <c r="BS11" s="13" t="s">
        <v>6</v>
      </c>
    </row>
    <row r="12" spans="1:74" s="1" customFormat="1" ht="6.9" customHeight="1" x14ac:dyDescent="0.2">
      <c r="B12" s="16"/>
      <c r="AR12" s="16"/>
      <c r="BE12" s="159"/>
      <c r="BS12" s="13" t="s">
        <v>6</v>
      </c>
    </row>
    <row r="13" spans="1:74" s="1" customFormat="1" ht="12" customHeight="1" x14ac:dyDescent="0.2">
      <c r="B13" s="16"/>
      <c r="D13" s="23" t="s">
        <v>25</v>
      </c>
      <c r="AK13" s="23" t="s">
        <v>23</v>
      </c>
      <c r="AN13" s="25" t="s">
        <v>26</v>
      </c>
      <c r="AR13" s="16"/>
      <c r="BE13" s="159"/>
      <c r="BS13" s="13" t="s">
        <v>6</v>
      </c>
    </row>
    <row r="14" spans="1:74" ht="13.2" x14ac:dyDescent="0.2">
      <c r="B14" s="16"/>
      <c r="E14" s="164" t="s">
        <v>26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23" t="s">
        <v>24</v>
      </c>
      <c r="AN14" s="25" t="s">
        <v>26</v>
      </c>
      <c r="AR14" s="16"/>
      <c r="BE14" s="159"/>
      <c r="BS14" s="13" t="s">
        <v>6</v>
      </c>
    </row>
    <row r="15" spans="1:74" s="1" customFormat="1" ht="6.9" customHeight="1" x14ac:dyDescent="0.2">
      <c r="B15" s="16"/>
      <c r="AR15" s="16"/>
      <c r="BE15" s="159"/>
      <c r="BS15" s="13" t="s">
        <v>3</v>
      </c>
    </row>
    <row r="16" spans="1:74" s="1" customFormat="1" ht="12" customHeight="1" x14ac:dyDescent="0.2">
      <c r="B16" s="16"/>
      <c r="D16" s="23" t="s">
        <v>27</v>
      </c>
      <c r="AK16" s="23" t="s">
        <v>23</v>
      </c>
      <c r="AN16" s="21" t="s">
        <v>1</v>
      </c>
      <c r="AR16" s="16"/>
      <c r="BE16" s="159"/>
      <c r="BS16" s="13" t="s">
        <v>3</v>
      </c>
    </row>
    <row r="17" spans="1:71" s="1" customFormat="1" ht="18.45" customHeight="1" x14ac:dyDescent="0.2">
      <c r="B17" s="16"/>
      <c r="E17" s="21" t="s">
        <v>19</v>
      </c>
      <c r="AK17" s="23" t="s">
        <v>24</v>
      </c>
      <c r="AN17" s="21" t="s">
        <v>1</v>
      </c>
      <c r="AR17" s="16"/>
      <c r="BE17" s="159"/>
      <c r="BS17" s="13" t="s">
        <v>28</v>
      </c>
    </row>
    <row r="18" spans="1:71" s="1" customFormat="1" ht="6.9" customHeight="1" x14ac:dyDescent="0.2">
      <c r="B18" s="16"/>
      <c r="AR18" s="16"/>
      <c r="BE18" s="159"/>
      <c r="BS18" s="13" t="s">
        <v>6</v>
      </c>
    </row>
    <row r="19" spans="1:71" s="1" customFormat="1" ht="12" customHeight="1" x14ac:dyDescent="0.2">
      <c r="B19" s="16"/>
      <c r="D19" s="23" t="s">
        <v>29</v>
      </c>
      <c r="AK19" s="23" t="s">
        <v>23</v>
      </c>
      <c r="AN19" s="21" t="s">
        <v>1</v>
      </c>
      <c r="AR19" s="16"/>
      <c r="BE19" s="159"/>
      <c r="BS19" s="13" t="s">
        <v>6</v>
      </c>
    </row>
    <row r="20" spans="1:71" s="1" customFormat="1" ht="18.45" customHeight="1" x14ac:dyDescent="0.2">
      <c r="B20" s="16"/>
      <c r="E20" s="21" t="s">
        <v>19</v>
      </c>
      <c r="AK20" s="23" t="s">
        <v>24</v>
      </c>
      <c r="AN20" s="21" t="s">
        <v>1</v>
      </c>
      <c r="AR20" s="16"/>
      <c r="BE20" s="159"/>
      <c r="BS20" s="13" t="s">
        <v>28</v>
      </c>
    </row>
    <row r="21" spans="1:71" s="1" customFormat="1" ht="6.9" customHeight="1" x14ac:dyDescent="0.2">
      <c r="B21" s="16"/>
      <c r="AR21" s="16"/>
      <c r="BE21" s="159"/>
    </row>
    <row r="22" spans="1:71" s="1" customFormat="1" ht="12" customHeight="1" x14ac:dyDescent="0.2">
      <c r="B22" s="16"/>
      <c r="D22" s="23" t="s">
        <v>30</v>
      </c>
      <c r="AR22" s="16"/>
      <c r="BE22" s="159"/>
    </row>
    <row r="23" spans="1:71" s="1" customFormat="1" ht="16.5" customHeight="1" x14ac:dyDescent="0.2">
      <c r="B23" s="16"/>
      <c r="E23" s="166" t="s">
        <v>1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R23" s="16"/>
      <c r="BE23" s="159"/>
    </row>
    <row r="24" spans="1:71" s="1" customFormat="1" ht="6.9" customHeight="1" x14ac:dyDescent="0.2">
      <c r="B24" s="16"/>
      <c r="AR24" s="16"/>
      <c r="BE24" s="159"/>
    </row>
    <row r="25" spans="1:71" s="1" customFormat="1" ht="6.9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59"/>
    </row>
    <row r="26" spans="1:71" s="2" customFormat="1" ht="25.95" customHeight="1" x14ac:dyDescent="0.2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67">
        <f>ROUND(AG94,2)</f>
        <v>0</v>
      </c>
      <c r="AL26" s="168"/>
      <c r="AM26" s="168"/>
      <c r="AN26" s="168"/>
      <c r="AO26" s="168"/>
      <c r="AP26" s="28"/>
      <c r="AQ26" s="28"/>
      <c r="AR26" s="29"/>
      <c r="BE26" s="159"/>
    </row>
    <row r="27" spans="1:71" s="2" customFormat="1" ht="6.9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59"/>
    </row>
    <row r="28" spans="1:71" s="2" customFormat="1" ht="13.2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69" t="s">
        <v>32</v>
      </c>
      <c r="M28" s="169"/>
      <c r="N28" s="169"/>
      <c r="O28" s="169"/>
      <c r="P28" s="169"/>
      <c r="Q28" s="28"/>
      <c r="R28" s="28"/>
      <c r="S28" s="28"/>
      <c r="T28" s="28"/>
      <c r="U28" s="28"/>
      <c r="V28" s="28"/>
      <c r="W28" s="169" t="s">
        <v>33</v>
      </c>
      <c r="X28" s="169"/>
      <c r="Y28" s="169"/>
      <c r="Z28" s="169"/>
      <c r="AA28" s="169"/>
      <c r="AB28" s="169"/>
      <c r="AC28" s="169"/>
      <c r="AD28" s="169"/>
      <c r="AE28" s="169"/>
      <c r="AF28" s="28"/>
      <c r="AG28" s="28"/>
      <c r="AH28" s="28"/>
      <c r="AI28" s="28"/>
      <c r="AJ28" s="28"/>
      <c r="AK28" s="169" t="s">
        <v>34</v>
      </c>
      <c r="AL28" s="169"/>
      <c r="AM28" s="169"/>
      <c r="AN28" s="169"/>
      <c r="AO28" s="169"/>
      <c r="AP28" s="28"/>
      <c r="AQ28" s="28"/>
      <c r="AR28" s="29"/>
      <c r="BE28" s="159"/>
    </row>
    <row r="29" spans="1:71" s="3" customFormat="1" ht="14.4" customHeight="1" x14ac:dyDescent="0.2">
      <c r="B29" s="33"/>
      <c r="D29" s="23" t="s">
        <v>35</v>
      </c>
      <c r="F29" s="34" t="s">
        <v>36</v>
      </c>
      <c r="L29" s="154">
        <v>0.2</v>
      </c>
      <c r="M29" s="153"/>
      <c r="N29" s="153"/>
      <c r="O29" s="153"/>
      <c r="P29" s="153"/>
      <c r="Q29" s="35"/>
      <c r="R29" s="35"/>
      <c r="S29" s="35"/>
      <c r="T29" s="35"/>
      <c r="U29" s="35"/>
      <c r="V29" s="35"/>
      <c r="W29" s="152">
        <f>ROUND(AZ94, 2)</f>
        <v>0</v>
      </c>
      <c r="X29" s="153"/>
      <c r="Y29" s="153"/>
      <c r="Z29" s="153"/>
      <c r="AA29" s="153"/>
      <c r="AB29" s="153"/>
      <c r="AC29" s="153"/>
      <c r="AD29" s="153"/>
      <c r="AE29" s="153"/>
      <c r="AF29" s="35"/>
      <c r="AG29" s="35"/>
      <c r="AH29" s="35"/>
      <c r="AI29" s="35"/>
      <c r="AJ29" s="35"/>
      <c r="AK29" s="152">
        <f>ROUND(AV94, 2)</f>
        <v>0</v>
      </c>
      <c r="AL29" s="153"/>
      <c r="AM29" s="153"/>
      <c r="AN29" s="153"/>
      <c r="AO29" s="153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60"/>
    </row>
    <row r="30" spans="1:71" s="3" customFormat="1" ht="14.4" customHeight="1" x14ac:dyDescent="0.2">
      <c r="B30" s="33"/>
      <c r="F30" s="34" t="s">
        <v>37</v>
      </c>
      <c r="L30" s="154">
        <v>0.2</v>
      </c>
      <c r="M30" s="153"/>
      <c r="N30" s="153"/>
      <c r="O30" s="153"/>
      <c r="P30" s="153"/>
      <c r="Q30" s="35"/>
      <c r="R30" s="35"/>
      <c r="S30" s="35"/>
      <c r="T30" s="35"/>
      <c r="U30" s="35"/>
      <c r="V30" s="35"/>
      <c r="W30" s="152">
        <f>ROUND(BA94, 2)</f>
        <v>0</v>
      </c>
      <c r="X30" s="153"/>
      <c r="Y30" s="153"/>
      <c r="Z30" s="153"/>
      <c r="AA30" s="153"/>
      <c r="AB30" s="153"/>
      <c r="AC30" s="153"/>
      <c r="AD30" s="153"/>
      <c r="AE30" s="153"/>
      <c r="AF30" s="35"/>
      <c r="AG30" s="35"/>
      <c r="AH30" s="35"/>
      <c r="AI30" s="35"/>
      <c r="AJ30" s="35"/>
      <c r="AK30" s="152">
        <f>ROUND(AW94, 2)</f>
        <v>0</v>
      </c>
      <c r="AL30" s="153"/>
      <c r="AM30" s="153"/>
      <c r="AN30" s="153"/>
      <c r="AO30" s="153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60"/>
    </row>
    <row r="31" spans="1:71" s="3" customFormat="1" ht="14.4" hidden="1" customHeight="1" x14ac:dyDescent="0.2">
      <c r="B31" s="33"/>
      <c r="F31" s="23" t="s">
        <v>38</v>
      </c>
      <c r="L31" s="157">
        <v>0.2</v>
      </c>
      <c r="M31" s="156"/>
      <c r="N31" s="156"/>
      <c r="O31" s="156"/>
      <c r="P31" s="156"/>
      <c r="W31" s="155">
        <f>ROUND(BB94, 2)</f>
        <v>0</v>
      </c>
      <c r="X31" s="156"/>
      <c r="Y31" s="156"/>
      <c r="Z31" s="156"/>
      <c r="AA31" s="156"/>
      <c r="AB31" s="156"/>
      <c r="AC31" s="156"/>
      <c r="AD31" s="156"/>
      <c r="AE31" s="156"/>
      <c r="AK31" s="155">
        <v>0</v>
      </c>
      <c r="AL31" s="156"/>
      <c r="AM31" s="156"/>
      <c r="AN31" s="156"/>
      <c r="AO31" s="156"/>
      <c r="AR31" s="33"/>
      <c r="BE31" s="160"/>
    </row>
    <row r="32" spans="1:71" s="3" customFormat="1" ht="14.4" hidden="1" customHeight="1" x14ac:dyDescent="0.2">
      <c r="B32" s="33"/>
      <c r="F32" s="23" t="s">
        <v>39</v>
      </c>
      <c r="L32" s="157">
        <v>0.2</v>
      </c>
      <c r="M32" s="156"/>
      <c r="N32" s="156"/>
      <c r="O32" s="156"/>
      <c r="P32" s="156"/>
      <c r="W32" s="155">
        <f>ROUND(BC94, 2)</f>
        <v>0</v>
      </c>
      <c r="X32" s="156"/>
      <c r="Y32" s="156"/>
      <c r="Z32" s="156"/>
      <c r="AA32" s="156"/>
      <c r="AB32" s="156"/>
      <c r="AC32" s="156"/>
      <c r="AD32" s="156"/>
      <c r="AE32" s="156"/>
      <c r="AK32" s="155">
        <v>0</v>
      </c>
      <c r="AL32" s="156"/>
      <c r="AM32" s="156"/>
      <c r="AN32" s="156"/>
      <c r="AO32" s="156"/>
      <c r="AR32" s="33"/>
      <c r="BE32" s="160"/>
    </row>
    <row r="33" spans="1:57" s="3" customFormat="1" ht="14.4" hidden="1" customHeight="1" x14ac:dyDescent="0.2">
      <c r="B33" s="33"/>
      <c r="F33" s="34" t="s">
        <v>40</v>
      </c>
      <c r="L33" s="154">
        <v>0</v>
      </c>
      <c r="M33" s="153"/>
      <c r="N33" s="153"/>
      <c r="O33" s="153"/>
      <c r="P33" s="153"/>
      <c r="Q33" s="35"/>
      <c r="R33" s="35"/>
      <c r="S33" s="35"/>
      <c r="T33" s="35"/>
      <c r="U33" s="35"/>
      <c r="V33" s="35"/>
      <c r="W33" s="152">
        <f>ROUND(BD94, 2)</f>
        <v>0</v>
      </c>
      <c r="X33" s="153"/>
      <c r="Y33" s="153"/>
      <c r="Z33" s="153"/>
      <c r="AA33" s="153"/>
      <c r="AB33" s="153"/>
      <c r="AC33" s="153"/>
      <c r="AD33" s="153"/>
      <c r="AE33" s="153"/>
      <c r="AF33" s="35"/>
      <c r="AG33" s="35"/>
      <c r="AH33" s="35"/>
      <c r="AI33" s="35"/>
      <c r="AJ33" s="35"/>
      <c r="AK33" s="152">
        <v>0</v>
      </c>
      <c r="AL33" s="153"/>
      <c r="AM33" s="153"/>
      <c r="AN33" s="153"/>
      <c r="AO33" s="153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60"/>
    </row>
    <row r="34" spans="1:57" s="2" customFormat="1" ht="6.9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59"/>
    </row>
    <row r="35" spans="1:57" s="2" customFormat="1" ht="25.95" customHeight="1" x14ac:dyDescent="0.2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190" t="s">
        <v>43</v>
      </c>
      <c r="Y35" s="191"/>
      <c r="Z35" s="191"/>
      <c r="AA35" s="191"/>
      <c r="AB35" s="191"/>
      <c r="AC35" s="39"/>
      <c r="AD35" s="39"/>
      <c r="AE35" s="39"/>
      <c r="AF35" s="39"/>
      <c r="AG35" s="39"/>
      <c r="AH35" s="39"/>
      <c r="AI35" s="39"/>
      <c r="AJ35" s="39"/>
      <c r="AK35" s="192">
        <f>SUM(AK26:AK33)</f>
        <v>0</v>
      </c>
      <c r="AL35" s="191"/>
      <c r="AM35" s="191"/>
      <c r="AN35" s="191"/>
      <c r="AO35" s="193"/>
      <c r="AP35" s="37"/>
      <c r="AQ35" s="37"/>
      <c r="AR35" s="29"/>
      <c r="BE35" s="28"/>
    </row>
    <row r="36" spans="1:57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 x14ac:dyDescent="0.2">
      <c r="B38" s="16"/>
      <c r="AR38" s="16"/>
    </row>
    <row r="39" spans="1:57" s="1" customFormat="1" ht="14.4" customHeight="1" x14ac:dyDescent="0.2">
      <c r="B39" s="16"/>
      <c r="AR39" s="16"/>
    </row>
    <row r="40" spans="1:57" s="1" customFormat="1" ht="14.4" customHeight="1" x14ac:dyDescent="0.2">
      <c r="B40" s="16"/>
      <c r="AR40" s="16"/>
    </row>
    <row r="41" spans="1:57" s="1" customFormat="1" ht="14.4" customHeight="1" x14ac:dyDescent="0.2">
      <c r="B41" s="16"/>
      <c r="AR41" s="16"/>
    </row>
    <row r="42" spans="1:57" s="1" customFormat="1" ht="14.4" customHeight="1" x14ac:dyDescent="0.2">
      <c r="B42" s="16"/>
      <c r="AR42" s="16"/>
    </row>
    <row r="43" spans="1:57" s="1" customFormat="1" ht="14.4" customHeight="1" x14ac:dyDescent="0.2">
      <c r="B43" s="16"/>
      <c r="AR43" s="16"/>
    </row>
    <row r="44" spans="1:57" s="1" customFormat="1" ht="14.4" customHeight="1" x14ac:dyDescent="0.2">
      <c r="B44" s="16"/>
      <c r="AR44" s="16"/>
    </row>
    <row r="45" spans="1:57" s="1" customFormat="1" ht="14.4" customHeight="1" x14ac:dyDescent="0.2">
      <c r="B45" s="16"/>
      <c r="AR45" s="16"/>
    </row>
    <row r="46" spans="1:57" s="1" customFormat="1" ht="14.4" customHeight="1" x14ac:dyDescent="0.2">
      <c r="B46" s="16"/>
      <c r="AR46" s="16"/>
    </row>
    <row r="47" spans="1:57" s="1" customFormat="1" ht="14.4" customHeight="1" x14ac:dyDescent="0.2">
      <c r="B47" s="16"/>
      <c r="AR47" s="16"/>
    </row>
    <row r="48" spans="1:57" s="1" customFormat="1" ht="14.4" customHeight="1" x14ac:dyDescent="0.2">
      <c r="B48" s="16"/>
      <c r="AR48" s="16"/>
    </row>
    <row r="49" spans="1:57" s="2" customFormat="1" ht="14.4" customHeight="1" x14ac:dyDescent="0.2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3.2" x14ac:dyDescent="0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3.2" x14ac:dyDescent="0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3.2" x14ac:dyDescent="0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" customHeight="1" x14ac:dyDescent="0.2">
      <c r="A82" s="28"/>
      <c r="B82" s="29"/>
      <c r="C82" s="17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" customHeight="1" x14ac:dyDescent="0.2">
      <c r="B85" s="51"/>
      <c r="C85" s="52" t="s">
        <v>15</v>
      </c>
      <c r="L85" s="181" t="str">
        <f>K6</f>
        <v xml:space="preserve">Klientské centrum -Vyvolávací systém 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51"/>
    </row>
    <row r="86" spans="1:90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18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20</v>
      </c>
      <c r="AJ87" s="28"/>
      <c r="AK87" s="28"/>
      <c r="AL87" s="28"/>
      <c r="AM87" s="183" t="str">
        <f>IF(AN8= "","",AN8)</f>
        <v>17. 12. 2021</v>
      </c>
      <c r="AN87" s="183"/>
      <c r="AO87" s="28"/>
      <c r="AP87" s="28"/>
      <c r="AQ87" s="28"/>
      <c r="AR87" s="29"/>
      <c r="BE87" s="28"/>
    </row>
    <row r="88" spans="1:90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15" customHeight="1" x14ac:dyDescent="0.2">
      <c r="A89" s="28"/>
      <c r="B89" s="29"/>
      <c r="C89" s="23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84" t="str">
        <f>IF(E17="","",E17)</f>
        <v xml:space="preserve"> </v>
      </c>
      <c r="AN89" s="185"/>
      <c r="AO89" s="185"/>
      <c r="AP89" s="185"/>
      <c r="AQ89" s="28"/>
      <c r="AR89" s="29"/>
      <c r="AS89" s="186" t="s">
        <v>51</v>
      </c>
      <c r="AT89" s="187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15" customHeight="1" x14ac:dyDescent="0.2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29</v>
      </c>
      <c r="AJ90" s="28"/>
      <c r="AK90" s="28"/>
      <c r="AL90" s="28"/>
      <c r="AM90" s="184" t="str">
        <f>IF(E20="","",E20)</f>
        <v xml:space="preserve"> </v>
      </c>
      <c r="AN90" s="185"/>
      <c r="AO90" s="185"/>
      <c r="AP90" s="185"/>
      <c r="AQ90" s="28"/>
      <c r="AR90" s="29"/>
      <c r="AS90" s="188"/>
      <c r="AT90" s="189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88"/>
      <c r="AT91" s="189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76" t="s">
        <v>52</v>
      </c>
      <c r="D92" s="177"/>
      <c r="E92" s="177"/>
      <c r="F92" s="177"/>
      <c r="G92" s="177"/>
      <c r="H92" s="59"/>
      <c r="I92" s="178" t="s">
        <v>53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54</v>
      </c>
      <c r="AH92" s="177"/>
      <c r="AI92" s="177"/>
      <c r="AJ92" s="177"/>
      <c r="AK92" s="177"/>
      <c r="AL92" s="177"/>
      <c r="AM92" s="177"/>
      <c r="AN92" s="178" t="s">
        <v>55</v>
      </c>
      <c r="AO92" s="177"/>
      <c r="AP92" s="180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0" s="2" customFormat="1" ht="10.9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" customHeight="1" x14ac:dyDescent="0.2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0" s="7" customFormat="1" ht="16.5" customHeight="1" x14ac:dyDescent="0.2">
      <c r="A95" s="77" t="s">
        <v>74</v>
      </c>
      <c r="B95" s="78"/>
      <c r="C95" s="79"/>
      <c r="D95" s="172" t="s">
        <v>13</v>
      </c>
      <c r="E95" s="172"/>
      <c r="F95" s="172"/>
      <c r="G95" s="172"/>
      <c r="H95" s="172"/>
      <c r="I95" s="80"/>
      <c r="J95" s="172" t="s">
        <v>123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'Vyvolávací systém 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81" t="s">
        <v>75</v>
      </c>
      <c r="AR95" s="78"/>
      <c r="AS95" s="82">
        <v>0</v>
      </c>
      <c r="AT95" s="83">
        <f>ROUND(SUM(AV95:AW95),2)</f>
        <v>0</v>
      </c>
      <c r="AU95" s="84">
        <f>'Vyvolávací systém '!P113</f>
        <v>0</v>
      </c>
      <c r="AV95" s="83">
        <f>'Vyvolávací systém '!J31</f>
        <v>0</v>
      </c>
      <c r="AW95" s="83">
        <f>'Vyvolávací systém '!J32</f>
        <v>0</v>
      </c>
      <c r="AX95" s="83">
        <f>'Vyvolávací systém '!J33</f>
        <v>0</v>
      </c>
      <c r="AY95" s="83">
        <f>'Vyvolávací systém '!J34</f>
        <v>0</v>
      </c>
      <c r="AZ95" s="83">
        <f>'Vyvolávací systém '!F31</f>
        <v>0</v>
      </c>
      <c r="BA95" s="83">
        <f>'Vyvolávací systém '!F32</f>
        <v>0</v>
      </c>
      <c r="BB95" s="83">
        <f>'Vyvolávací systém '!F33</f>
        <v>0</v>
      </c>
      <c r="BC95" s="83">
        <f>'Vyvolávací systém '!F34</f>
        <v>0</v>
      </c>
      <c r="BD95" s="85">
        <f>'Vyvolávací systém '!F35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  <mergeCell ref="W32:AE32"/>
    <mergeCell ref="AK32:AO32"/>
    <mergeCell ref="L32:P32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4"/>
  <sheetViews>
    <sheetView showGridLines="0" tabSelected="1" workbookViewId="0">
      <selection activeCell="F116" sqref="F116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75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3" t="s">
        <v>4</v>
      </c>
    </row>
    <row r="3" spans="1:46" s="1" customFormat="1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s="1" customFormat="1" ht="24.9" customHeight="1" x14ac:dyDescent="0.2">
      <c r="B4" s="16"/>
      <c r="D4" s="17" t="s">
        <v>78</v>
      </c>
      <c r="L4" s="16"/>
      <c r="M4" s="87" t="s">
        <v>9</v>
      </c>
      <c r="AT4" s="13" t="s">
        <v>3</v>
      </c>
    </row>
    <row r="5" spans="1:46" s="1" customFormat="1" ht="6.9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95" t="s">
        <v>122</v>
      </c>
      <c r="F7" s="194"/>
      <c r="G7" s="194"/>
      <c r="H7" s="194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16</v>
      </c>
      <c r="E9" s="28"/>
      <c r="F9" s="21" t="s">
        <v>1</v>
      </c>
      <c r="G9" s="28"/>
      <c r="H9" s="28"/>
      <c r="I9" s="23" t="s">
        <v>17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18</v>
      </c>
      <c r="E10" s="28"/>
      <c r="F10" s="21" t="s">
        <v>19</v>
      </c>
      <c r="G10" s="28"/>
      <c r="H10" s="28"/>
      <c r="I10" s="23" t="s">
        <v>20</v>
      </c>
      <c r="J10" s="54" t="str">
        <f>'Rekapitulácia stavby'!AN8</f>
        <v>17. 12. 2021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5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22</v>
      </c>
      <c r="E12" s="28"/>
      <c r="F12" s="28"/>
      <c r="G12" s="28"/>
      <c r="H12" s="28"/>
      <c r="I12" s="23" t="s">
        <v>23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24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25</v>
      </c>
      <c r="E15" s="28"/>
      <c r="F15" s="28"/>
      <c r="G15" s="28"/>
      <c r="H15" s="28"/>
      <c r="I15" s="23" t="s">
        <v>23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196" t="str">
        <f>'Rekapitulácia stavby'!E14</f>
        <v>Vyplň údaj</v>
      </c>
      <c r="F16" s="161"/>
      <c r="G16" s="161"/>
      <c r="H16" s="161"/>
      <c r="I16" s="23" t="s">
        <v>24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27</v>
      </c>
      <c r="E18" s="28"/>
      <c r="F18" s="28"/>
      <c r="G18" s="28"/>
      <c r="H18" s="28"/>
      <c r="I18" s="23" t="s">
        <v>23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24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29</v>
      </c>
      <c r="E21" s="28"/>
      <c r="F21" s="28"/>
      <c r="G21" s="28"/>
      <c r="H21" s="28"/>
      <c r="I21" s="23" t="s">
        <v>23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24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30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166" t="s">
        <v>1</v>
      </c>
      <c r="F25" s="166"/>
      <c r="G25" s="166"/>
      <c r="H25" s="166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31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" customHeight="1" x14ac:dyDescent="0.2">
      <c r="A30" s="28"/>
      <c r="B30" s="29"/>
      <c r="C30" s="28"/>
      <c r="D30" s="28"/>
      <c r="E30" s="28"/>
      <c r="F30" s="32" t="s">
        <v>33</v>
      </c>
      <c r="G30" s="28"/>
      <c r="H30" s="28"/>
      <c r="I30" s="32" t="s">
        <v>32</v>
      </c>
      <c r="J30" s="32" t="s">
        <v>34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" customHeight="1" x14ac:dyDescent="0.2">
      <c r="A31" s="28"/>
      <c r="B31" s="29"/>
      <c r="C31" s="28"/>
      <c r="D31" s="92" t="s">
        <v>35</v>
      </c>
      <c r="E31" s="34" t="s">
        <v>36</v>
      </c>
      <c r="F31" s="93">
        <f>ROUND((SUM(BE113:BE125)),  2)</f>
        <v>0</v>
      </c>
      <c r="G31" s="94"/>
      <c r="H31" s="94"/>
      <c r="I31" s="95">
        <v>0.2</v>
      </c>
      <c r="J31" s="93">
        <f>ROUND(((SUM(BE113:BE125))*I31),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 x14ac:dyDescent="0.2">
      <c r="A32" s="28"/>
      <c r="B32" s="29"/>
      <c r="C32" s="28"/>
      <c r="D32" s="28"/>
      <c r="E32" s="34" t="s">
        <v>37</v>
      </c>
      <c r="F32" s="93">
        <f>ROUND((SUM(BF113:BF125)),  2)</f>
        <v>0</v>
      </c>
      <c r="G32" s="94"/>
      <c r="H32" s="94"/>
      <c r="I32" s="95">
        <v>0.2</v>
      </c>
      <c r="J32" s="93">
        <f>ROUND(((SUM(BF113:BF125))*I32),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hidden="1" customHeight="1" x14ac:dyDescent="0.2">
      <c r="A33" s="28"/>
      <c r="B33" s="29"/>
      <c r="C33" s="28"/>
      <c r="D33" s="28"/>
      <c r="E33" s="23" t="s">
        <v>38</v>
      </c>
      <c r="F33" s="96">
        <f>ROUND((SUM(BG113:BG125)),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hidden="1" customHeight="1" x14ac:dyDescent="0.2">
      <c r="A34" s="28"/>
      <c r="B34" s="29"/>
      <c r="C34" s="28"/>
      <c r="D34" s="28"/>
      <c r="E34" s="23" t="s">
        <v>39</v>
      </c>
      <c r="F34" s="96">
        <f>ROUND((SUM(BH113:BH125)),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 x14ac:dyDescent="0.2">
      <c r="A35" s="28"/>
      <c r="B35" s="29"/>
      <c r="C35" s="28"/>
      <c r="D35" s="28"/>
      <c r="E35" s="34" t="s">
        <v>40</v>
      </c>
      <c r="F35" s="93">
        <f>ROUND((SUM(BI113:BI125)),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41</v>
      </c>
      <c r="E37" s="59"/>
      <c r="F37" s="59"/>
      <c r="G37" s="100" t="s">
        <v>42</v>
      </c>
      <c r="H37" s="101" t="s">
        <v>43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" customHeight="1" x14ac:dyDescent="0.2">
      <c r="B39" s="16"/>
      <c r="L39" s="16"/>
    </row>
    <row r="40" spans="1:31" s="1" customFormat="1" ht="14.4" customHeight="1" x14ac:dyDescent="0.2">
      <c r="B40" s="16"/>
      <c r="L40" s="16"/>
    </row>
    <row r="41" spans="1:31" s="1" customFormat="1" ht="14.4" customHeight="1" x14ac:dyDescent="0.2">
      <c r="B41" s="16"/>
      <c r="L41" s="16"/>
    </row>
    <row r="42" spans="1:31" s="1" customFormat="1" ht="14.4" customHeight="1" x14ac:dyDescent="0.2">
      <c r="B42" s="16"/>
      <c r="L42" s="16"/>
    </row>
    <row r="43" spans="1:31" s="1" customFormat="1" ht="14.4" customHeight="1" x14ac:dyDescent="0.2">
      <c r="B43" s="16"/>
      <c r="L43" s="16"/>
    </row>
    <row r="44" spans="1:31" s="1" customFormat="1" ht="14.4" customHeight="1" x14ac:dyDescent="0.2">
      <c r="B44" s="16"/>
      <c r="L44" s="16"/>
    </row>
    <row r="45" spans="1:31" s="1" customFormat="1" ht="14.4" customHeight="1" x14ac:dyDescent="0.2">
      <c r="B45" s="16"/>
      <c r="L45" s="16"/>
    </row>
    <row r="46" spans="1:31" s="1" customFormat="1" ht="14.4" customHeight="1" x14ac:dyDescent="0.2">
      <c r="B46" s="16"/>
      <c r="L46" s="16"/>
    </row>
    <row r="47" spans="1:31" s="1" customFormat="1" ht="14.4" customHeight="1" x14ac:dyDescent="0.2">
      <c r="B47" s="16"/>
      <c r="L47" s="16"/>
    </row>
    <row r="48" spans="1:31" s="1" customFormat="1" ht="14.4" customHeight="1" x14ac:dyDescent="0.2">
      <c r="B48" s="16"/>
      <c r="L48" s="16"/>
    </row>
    <row r="49" spans="1:31" s="1" customFormat="1" ht="14.4" customHeight="1" x14ac:dyDescent="0.2">
      <c r="B49" s="16"/>
      <c r="L49" s="16"/>
    </row>
    <row r="50" spans="1:31" s="2" customFormat="1" ht="14.4" customHeight="1" x14ac:dyDescent="0.2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3.2" x14ac:dyDescent="0.2">
      <c r="A61" s="28"/>
      <c r="B61" s="29"/>
      <c r="C61" s="28"/>
      <c r="D61" s="44" t="s">
        <v>46</v>
      </c>
      <c r="E61" s="31"/>
      <c r="F61" s="104" t="s">
        <v>47</v>
      </c>
      <c r="G61" s="44" t="s">
        <v>46</v>
      </c>
      <c r="H61" s="31"/>
      <c r="I61" s="31"/>
      <c r="J61" s="105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3.2" x14ac:dyDescent="0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3.2" x14ac:dyDescent="0.2">
      <c r="A76" s="28"/>
      <c r="B76" s="29"/>
      <c r="C76" s="28"/>
      <c r="D76" s="44" t="s">
        <v>46</v>
      </c>
      <c r="E76" s="31"/>
      <c r="F76" s="104" t="s">
        <v>47</v>
      </c>
      <c r="G76" s="44" t="s">
        <v>46</v>
      </c>
      <c r="H76" s="31"/>
      <c r="I76" s="31"/>
      <c r="J76" s="105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 x14ac:dyDescent="0.2">
      <c r="A82" s="28"/>
      <c r="B82" s="29"/>
      <c r="C82" s="17" t="s">
        <v>79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81" t="str">
        <f>E7</f>
        <v xml:space="preserve">Klientské centrum -Vyvolávací systém </v>
      </c>
      <c r="F85" s="194"/>
      <c r="G85" s="194"/>
      <c r="H85" s="194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18</v>
      </c>
      <c r="D87" s="28"/>
      <c r="E87" s="28"/>
      <c r="F87" s="21" t="str">
        <f>F10</f>
        <v xml:space="preserve"> </v>
      </c>
      <c r="G87" s="28"/>
      <c r="H87" s="28"/>
      <c r="I87" s="23" t="s">
        <v>20</v>
      </c>
      <c r="J87" s="54" t="str">
        <f>IF(J10="","",J10)</f>
        <v>17. 12. 2021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15" customHeight="1" x14ac:dyDescent="0.2">
      <c r="A89" s="28"/>
      <c r="B89" s="29"/>
      <c r="C89" s="23" t="s">
        <v>22</v>
      </c>
      <c r="D89" s="28"/>
      <c r="E89" s="28"/>
      <c r="F89" s="21" t="str">
        <f>E13</f>
        <v xml:space="preserve"> </v>
      </c>
      <c r="G89" s="28"/>
      <c r="H89" s="28"/>
      <c r="I89" s="23" t="s">
        <v>27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15" customHeight="1" x14ac:dyDescent="0.2">
      <c r="A90" s="28"/>
      <c r="B90" s="29"/>
      <c r="C90" s="23" t="s">
        <v>25</v>
      </c>
      <c r="D90" s="28"/>
      <c r="E90" s="28"/>
      <c r="F90" s="21" t="str">
        <f>IF(E16="","",E16)</f>
        <v>Vyplň údaj</v>
      </c>
      <c r="G90" s="28"/>
      <c r="H90" s="28"/>
      <c r="I90" s="23" t="s">
        <v>29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80</v>
      </c>
      <c r="D92" s="98"/>
      <c r="E92" s="98"/>
      <c r="F92" s="98"/>
      <c r="G92" s="98"/>
      <c r="H92" s="98"/>
      <c r="I92" s="98"/>
      <c r="J92" s="107" t="s">
        <v>81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5" customHeight="1" x14ac:dyDescent="0.2">
      <c r="A94" s="28"/>
      <c r="B94" s="29"/>
      <c r="C94" s="108" t="s">
        <v>82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83</v>
      </c>
    </row>
    <row r="95" spans="1:47" s="9" customFormat="1" ht="24.9" customHeight="1" x14ac:dyDescent="0.2">
      <c r="B95" s="109"/>
      <c r="D95" s="110" t="s">
        <v>125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" customHeight="1" x14ac:dyDescent="0.2">
      <c r="A102" s="28"/>
      <c r="B102" s="29"/>
      <c r="C102" s="17" t="s">
        <v>84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81" t="str">
        <f>E7</f>
        <v xml:space="preserve">Klientské centrum -Vyvolávací systém </v>
      </c>
      <c r="F105" s="194"/>
      <c r="G105" s="194"/>
      <c r="H105" s="194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18</v>
      </c>
      <c r="D107" s="28"/>
      <c r="E107" s="28"/>
      <c r="F107" s="21" t="str">
        <f>F10</f>
        <v xml:space="preserve"> </v>
      </c>
      <c r="G107" s="28"/>
      <c r="H107" s="28"/>
      <c r="I107" s="23" t="s">
        <v>20</v>
      </c>
      <c r="J107" s="54" t="str">
        <f>IF(J10="","",J10)</f>
        <v>17. 12. 2021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15" customHeight="1" x14ac:dyDescent="0.2">
      <c r="A109" s="28"/>
      <c r="B109" s="29"/>
      <c r="C109" s="23" t="s">
        <v>22</v>
      </c>
      <c r="D109" s="28"/>
      <c r="E109" s="28"/>
      <c r="F109" s="21" t="str">
        <f>E13</f>
        <v xml:space="preserve"> </v>
      </c>
      <c r="G109" s="28"/>
      <c r="H109" s="28"/>
      <c r="I109" s="23" t="s">
        <v>27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15" customHeight="1" x14ac:dyDescent="0.2">
      <c r="A110" s="28"/>
      <c r="B110" s="29"/>
      <c r="C110" s="23" t="s">
        <v>25</v>
      </c>
      <c r="D110" s="28"/>
      <c r="E110" s="28"/>
      <c r="F110" s="21" t="str">
        <f>IF(E16="","",E16)</f>
        <v>Vyplň údaj</v>
      </c>
      <c r="G110" s="28"/>
      <c r="H110" s="28"/>
      <c r="I110" s="23" t="s">
        <v>29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85</v>
      </c>
      <c r="D112" s="116" t="s">
        <v>56</v>
      </c>
      <c r="E112" s="116" t="s">
        <v>52</v>
      </c>
      <c r="F112" s="116" t="s">
        <v>53</v>
      </c>
      <c r="G112" s="116" t="s">
        <v>86</v>
      </c>
      <c r="H112" s="116" t="s">
        <v>87</v>
      </c>
      <c r="I112" s="116" t="s">
        <v>88</v>
      </c>
      <c r="J112" s="117" t="s">
        <v>81</v>
      </c>
      <c r="K112" s="118" t="s">
        <v>89</v>
      </c>
      <c r="L112" s="119"/>
      <c r="M112" s="61" t="s">
        <v>1</v>
      </c>
      <c r="N112" s="62" t="s">
        <v>35</v>
      </c>
      <c r="O112" s="62" t="s">
        <v>90</v>
      </c>
      <c r="P112" s="62" t="s">
        <v>91</v>
      </c>
      <c r="Q112" s="62" t="s">
        <v>92</v>
      </c>
      <c r="R112" s="62" t="s">
        <v>93</v>
      </c>
      <c r="S112" s="62" t="s">
        <v>94</v>
      </c>
      <c r="T112" s="63" t="s">
        <v>95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5" customHeight="1" x14ac:dyDescent="0.3">
      <c r="A113" s="28"/>
      <c r="B113" s="29"/>
      <c r="C113" s="68" t="s">
        <v>82</v>
      </c>
      <c r="D113" s="28"/>
      <c r="E113" s="28"/>
      <c r="F113" s="28"/>
      <c r="G113" s="28"/>
      <c r="H113" s="28"/>
      <c r="I113" s="28"/>
      <c r="J113" s="120">
        <f>BK113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70</v>
      </c>
      <c r="AU113" s="13" t="s">
        <v>83</v>
      </c>
      <c r="BK113" s="123">
        <f>BK114</f>
        <v>0</v>
      </c>
    </row>
    <row r="114" spans="1:65" s="11" customFormat="1" ht="25.95" customHeight="1" x14ac:dyDescent="0.25">
      <c r="B114" s="124"/>
      <c r="D114" s="125" t="s">
        <v>70</v>
      </c>
      <c r="E114" s="126" t="s">
        <v>96</v>
      </c>
      <c r="F114" s="126" t="s">
        <v>124</v>
      </c>
      <c r="I114" s="127"/>
      <c r="J114" s="128">
        <f>BK114</f>
        <v>0</v>
      </c>
      <c r="L114" s="124"/>
      <c r="M114" s="129"/>
      <c r="N114" s="130"/>
      <c r="O114" s="130"/>
      <c r="P114" s="131">
        <f>SUM(P115:P125)</f>
        <v>0</v>
      </c>
      <c r="Q114" s="130"/>
      <c r="R114" s="131">
        <f>SUM(R115:R125)</f>
        <v>0</v>
      </c>
      <c r="S114" s="130"/>
      <c r="T114" s="132">
        <f>SUM(T115:T125)</f>
        <v>0</v>
      </c>
      <c r="AR114" s="125" t="s">
        <v>97</v>
      </c>
      <c r="AT114" s="133" t="s">
        <v>70</v>
      </c>
      <c r="AU114" s="133" t="s">
        <v>71</v>
      </c>
      <c r="AY114" s="125" t="s">
        <v>98</v>
      </c>
      <c r="BK114" s="134">
        <f>SUM(BK115:BK125)</f>
        <v>0</v>
      </c>
    </row>
    <row r="115" spans="1:65" s="2" customFormat="1" ht="17.100000000000001" customHeight="1" x14ac:dyDescent="0.2">
      <c r="A115" s="28"/>
      <c r="B115" s="135"/>
      <c r="C115" s="136" t="s">
        <v>76</v>
      </c>
      <c r="D115" s="136" t="s">
        <v>99</v>
      </c>
      <c r="E115" s="137" t="s">
        <v>76</v>
      </c>
      <c r="F115" s="138" t="s">
        <v>135</v>
      </c>
      <c r="G115" s="139" t="s">
        <v>100</v>
      </c>
      <c r="H115" s="140">
        <v>1</v>
      </c>
      <c r="I115" s="141"/>
      <c r="J115" s="142">
        <f t="shared" ref="J115:J125" si="0">ROUND(I115*H115,2)</f>
        <v>0</v>
      </c>
      <c r="K115" s="143"/>
      <c r="L115" s="29"/>
      <c r="M115" s="144" t="s">
        <v>1</v>
      </c>
      <c r="N115" s="145" t="s">
        <v>37</v>
      </c>
      <c r="O115" s="57"/>
      <c r="P115" s="146">
        <f t="shared" ref="P115:P125" si="1">O115*H115</f>
        <v>0</v>
      </c>
      <c r="Q115" s="146">
        <v>0</v>
      </c>
      <c r="R115" s="146">
        <f t="shared" ref="R115:R125" si="2">Q115*H115</f>
        <v>0</v>
      </c>
      <c r="S115" s="146">
        <v>0</v>
      </c>
      <c r="T115" s="147">
        <f t="shared" ref="T115:T125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97</v>
      </c>
      <c r="AT115" s="148" t="s">
        <v>99</v>
      </c>
      <c r="AU115" s="148" t="s">
        <v>76</v>
      </c>
      <c r="AY115" s="13" t="s">
        <v>98</v>
      </c>
      <c r="BE115" s="149">
        <f t="shared" ref="BE115:BE125" si="4">IF(N115="základná",J115,0)</f>
        <v>0</v>
      </c>
      <c r="BF115" s="149">
        <f t="shared" ref="BF115:BF125" si="5">IF(N115="znížená",J115,0)</f>
        <v>0</v>
      </c>
      <c r="BG115" s="149">
        <f t="shared" ref="BG115:BG125" si="6">IF(N115="zákl. prenesená",J115,0)</f>
        <v>0</v>
      </c>
      <c r="BH115" s="149">
        <f t="shared" ref="BH115:BH125" si="7">IF(N115="zníž. prenesená",J115,0)</f>
        <v>0</v>
      </c>
      <c r="BI115" s="149">
        <f t="shared" ref="BI115:BI125" si="8">IF(N115="nulová",J115,0)</f>
        <v>0</v>
      </c>
      <c r="BJ115" s="13" t="s">
        <v>101</v>
      </c>
      <c r="BK115" s="149">
        <f t="shared" ref="BK115:BK125" si="9">ROUND(I115*H115,2)</f>
        <v>0</v>
      </c>
      <c r="BL115" s="13" t="s">
        <v>97</v>
      </c>
      <c r="BM115" s="148" t="s">
        <v>102</v>
      </c>
    </row>
    <row r="116" spans="1:65" s="2" customFormat="1" ht="17.100000000000001" customHeight="1" x14ac:dyDescent="0.2">
      <c r="A116" s="28"/>
      <c r="B116" s="135"/>
      <c r="C116" s="136" t="s">
        <v>101</v>
      </c>
      <c r="D116" s="136" t="s">
        <v>99</v>
      </c>
      <c r="E116" s="137" t="s">
        <v>101</v>
      </c>
      <c r="F116" s="150" t="s">
        <v>126</v>
      </c>
      <c r="G116" s="139" t="s">
        <v>100</v>
      </c>
      <c r="H116" s="140">
        <v>1</v>
      </c>
      <c r="I116" s="141"/>
      <c r="J116" s="142">
        <f t="shared" si="0"/>
        <v>0</v>
      </c>
      <c r="K116" s="143"/>
      <c r="L116" s="29"/>
      <c r="M116" s="144" t="s">
        <v>1</v>
      </c>
      <c r="N116" s="145" t="s">
        <v>37</v>
      </c>
      <c r="O116" s="57"/>
      <c r="P116" s="146">
        <f t="shared" si="1"/>
        <v>0</v>
      </c>
      <c r="Q116" s="146">
        <v>0</v>
      </c>
      <c r="R116" s="146">
        <f t="shared" si="2"/>
        <v>0</v>
      </c>
      <c r="S116" s="146">
        <v>0</v>
      </c>
      <c r="T116" s="147">
        <f t="shared" si="3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48" t="s">
        <v>97</v>
      </c>
      <c r="AT116" s="148" t="s">
        <v>99</v>
      </c>
      <c r="AU116" s="148" t="s">
        <v>76</v>
      </c>
      <c r="AY116" s="13" t="s">
        <v>98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13" t="s">
        <v>101</v>
      </c>
      <c r="BK116" s="149">
        <f t="shared" si="9"/>
        <v>0</v>
      </c>
      <c r="BL116" s="13" t="s">
        <v>97</v>
      </c>
      <c r="BM116" s="148" t="s">
        <v>103</v>
      </c>
    </row>
    <row r="117" spans="1:65" s="2" customFormat="1" ht="17.100000000000001" customHeight="1" x14ac:dyDescent="0.2">
      <c r="A117" s="28"/>
      <c r="B117" s="135"/>
      <c r="C117" s="136" t="s">
        <v>104</v>
      </c>
      <c r="D117" s="136" t="s">
        <v>99</v>
      </c>
      <c r="E117" s="137" t="s">
        <v>104</v>
      </c>
      <c r="F117" s="138" t="s">
        <v>127</v>
      </c>
      <c r="G117" s="139" t="s">
        <v>108</v>
      </c>
      <c r="H117" s="140">
        <v>1</v>
      </c>
      <c r="I117" s="141"/>
      <c r="J117" s="142">
        <f t="shared" si="0"/>
        <v>0</v>
      </c>
      <c r="K117" s="143"/>
      <c r="L117" s="29"/>
      <c r="M117" s="144" t="s">
        <v>1</v>
      </c>
      <c r="N117" s="145" t="s">
        <v>37</v>
      </c>
      <c r="O117" s="57"/>
      <c r="P117" s="146">
        <f t="shared" si="1"/>
        <v>0</v>
      </c>
      <c r="Q117" s="146">
        <v>0</v>
      </c>
      <c r="R117" s="146">
        <f t="shared" si="2"/>
        <v>0</v>
      </c>
      <c r="S117" s="146">
        <v>0</v>
      </c>
      <c r="T117" s="147">
        <f t="shared" si="3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48" t="s">
        <v>97</v>
      </c>
      <c r="AT117" s="148" t="s">
        <v>99</v>
      </c>
      <c r="AU117" s="148" t="s">
        <v>76</v>
      </c>
      <c r="AY117" s="13" t="s">
        <v>98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13" t="s">
        <v>101</v>
      </c>
      <c r="BK117" s="149">
        <f t="shared" si="9"/>
        <v>0</v>
      </c>
      <c r="BL117" s="13" t="s">
        <v>97</v>
      </c>
      <c r="BM117" s="148" t="s">
        <v>105</v>
      </c>
    </row>
    <row r="118" spans="1:65" s="2" customFormat="1" ht="17.100000000000001" customHeight="1" x14ac:dyDescent="0.2">
      <c r="A118" s="28"/>
      <c r="B118" s="135"/>
      <c r="C118" s="136" t="s">
        <v>97</v>
      </c>
      <c r="D118" s="136" t="s">
        <v>99</v>
      </c>
      <c r="E118" s="137" t="s">
        <v>97</v>
      </c>
      <c r="F118" s="150" t="s">
        <v>128</v>
      </c>
      <c r="G118" s="139" t="s">
        <v>100</v>
      </c>
      <c r="H118" s="140">
        <v>1</v>
      </c>
      <c r="I118" s="141"/>
      <c r="J118" s="142">
        <f t="shared" si="0"/>
        <v>0</v>
      </c>
      <c r="K118" s="143"/>
      <c r="L118" s="29"/>
      <c r="M118" s="144" t="s">
        <v>1</v>
      </c>
      <c r="N118" s="145" t="s">
        <v>37</v>
      </c>
      <c r="O118" s="57"/>
      <c r="P118" s="146">
        <f t="shared" si="1"/>
        <v>0</v>
      </c>
      <c r="Q118" s="146">
        <v>0</v>
      </c>
      <c r="R118" s="146">
        <f t="shared" si="2"/>
        <v>0</v>
      </c>
      <c r="S118" s="146">
        <v>0</v>
      </c>
      <c r="T118" s="147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48" t="s">
        <v>97</v>
      </c>
      <c r="AT118" s="148" t="s">
        <v>99</v>
      </c>
      <c r="AU118" s="148" t="s">
        <v>76</v>
      </c>
      <c r="AY118" s="13" t="s">
        <v>98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13" t="s">
        <v>101</v>
      </c>
      <c r="BK118" s="149">
        <f t="shared" si="9"/>
        <v>0</v>
      </c>
      <c r="BL118" s="13" t="s">
        <v>97</v>
      </c>
      <c r="BM118" s="148" t="s">
        <v>106</v>
      </c>
    </row>
    <row r="119" spans="1:65" s="2" customFormat="1" ht="17.100000000000001" customHeight="1" x14ac:dyDescent="0.2">
      <c r="A119" s="28"/>
      <c r="B119" s="135"/>
      <c r="C119" s="136" t="s">
        <v>107</v>
      </c>
      <c r="D119" s="136" t="s">
        <v>99</v>
      </c>
      <c r="E119" s="137" t="s">
        <v>107</v>
      </c>
      <c r="F119" s="138" t="s">
        <v>131</v>
      </c>
      <c r="G119" s="139" t="s">
        <v>100</v>
      </c>
      <c r="H119" s="140">
        <v>1</v>
      </c>
      <c r="I119" s="141"/>
      <c r="J119" s="142">
        <f t="shared" si="0"/>
        <v>0</v>
      </c>
      <c r="K119" s="143"/>
      <c r="L119" s="29"/>
      <c r="M119" s="144" t="s">
        <v>1</v>
      </c>
      <c r="N119" s="145" t="s">
        <v>37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97</v>
      </c>
      <c r="AT119" s="148" t="s">
        <v>99</v>
      </c>
      <c r="AU119" s="148" t="s">
        <v>76</v>
      </c>
      <c r="AY119" s="13" t="s">
        <v>98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101</v>
      </c>
      <c r="BK119" s="149">
        <f t="shared" si="9"/>
        <v>0</v>
      </c>
      <c r="BL119" s="13" t="s">
        <v>97</v>
      </c>
      <c r="BM119" s="148" t="s">
        <v>109</v>
      </c>
    </row>
    <row r="120" spans="1:65" s="2" customFormat="1" ht="17.100000000000001" customHeight="1" x14ac:dyDescent="0.2">
      <c r="A120" s="28"/>
      <c r="B120" s="135"/>
      <c r="C120" s="136" t="s">
        <v>110</v>
      </c>
      <c r="D120" s="136" t="s">
        <v>99</v>
      </c>
      <c r="E120" s="137" t="s">
        <v>110</v>
      </c>
      <c r="F120" s="138" t="s">
        <v>131</v>
      </c>
      <c r="G120" s="139" t="s">
        <v>100</v>
      </c>
      <c r="H120" s="140">
        <v>1</v>
      </c>
      <c r="I120" s="141"/>
      <c r="J120" s="142">
        <f t="shared" si="0"/>
        <v>0</v>
      </c>
      <c r="K120" s="143"/>
      <c r="L120" s="29"/>
      <c r="M120" s="144" t="s">
        <v>1</v>
      </c>
      <c r="N120" s="145" t="s">
        <v>37</v>
      </c>
      <c r="O120" s="57"/>
      <c r="P120" s="146">
        <f t="shared" si="1"/>
        <v>0</v>
      </c>
      <c r="Q120" s="146">
        <v>0</v>
      </c>
      <c r="R120" s="146">
        <f t="shared" si="2"/>
        <v>0</v>
      </c>
      <c r="S120" s="146">
        <v>0</v>
      </c>
      <c r="T120" s="147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8" t="s">
        <v>97</v>
      </c>
      <c r="AT120" s="148" t="s">
        <v>99</v>
      </c>
      <c r="AU120" s="148" t="s">
        <v>76</v>
      </c>
      <c r="AY120" s="13" t="s">
        <v>98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13" t="s">
        <v>101</v>
      </c>
      <c r="BK120" s="149">
        <f t="shared" si="9"/>
        <v>0</v>
      </c>
      <c r="BL120" s="13" t="s">
        <v>97</v>
      </c>
      <c r="BM120" s="148" t="s">
        <v>111</v>
      </c>
    </row>
    <row r="121" spans="1:65" s="2" customFormat="1" ht="17.100000000000001" customHeight="1" x14ac:dyDescent="0.2">
      <c r="A121" s="28"/>
      <c r="B121" s="135"/>
      <c r="C121" s="136" t="s">
        <v>112</v>
      </c>
      <c r="D121" s="136" t="s">
        <v>99</v>
      </c>
      <c r="E121" s="137" t="s">
        <v>112</v>
      </c>
      <c r="F121" s="138" t="s">
        <v>129</v>
      </c>
      <c r="G121" s="139" t="s">
        <v>100</v>
      </c>
      <c r="H121" s="140">
        <v>1</v>
      </c>
      <c r="I121" s="141"/>
      <c r="J121" s="142">
        <f t="shared" si="0"/>
        <v>0</v>
      </c>
      <c r="K121" s="143"/>
      <c r="L121" s="29"/>
      <c r="M121" s="144" t="s">
        <v>1</v>
      </c>
      <c r="N121" s="145" t="s">
        <v>37</v>
      </c>
      <c r="O121" s="57"/>
      <c r="P121" s="146">
        <f t="shared" si="1"/>
        <v>0</v>
      </c>
      <c r="Q121" s="146">
        <v>0</v>
      </c>
      <c r="R121" s="146">
        <f t="shared" si="2"/>
        <v>0</v>
      </c>
      <c r="S121" s="146">
        <v>0</v>
      </c>
      <c r="T121" s="147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8" t="s">
        <v>97</v>
      </c>
      <c r="AT121" s="148" t="s">
        <v>99</v>
      </c>
      <c r="AU121" s="148" t="s">
        <v>76</v>
      </c>
      <c r="AY121" s="13" t="s">
        <v>98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13" t="s">
        <v>101</v>
      </c>
      <c r="BK121" s="149">
        <f t="shared" si="9"/>
        <v>0</v>
      </c>
      <c r="BL121" s="13" t="s">
        <v>97</v>
      </c>
      <c r="BM121" s="148" t="s">
        <v>113</v>
      </c>
    </row>
    <row r="122" spans="1:65" s="2" customFormat="1" ht="17.100000000000001" customHeight="1" x14ac:dyDescent="0.2">
      <c r="A122" s="28"/>
      <c r="B122" s="135"/>
      <c r="C122" s="136" t="s">
        <v>114</v>
      </c>
      <c r="D122" s="136" t="s">
        <v>99</v>
      </c>
      <c r="E122" s="137" t="s">
        <v>114</v>
      </c>
      <c r="F122" s="138" t="s">
        <v>130</v>
      </c>
      <c r="G122" s="139" t="s">
        <v>100</v>
      </c>
      <c r="H122" s="140">
        <v>1</v>
      </c>
      <c r="I122" s="141"/>
      <c r="J122" s="142">
        <f t="shared" si="0"/>
        <v>0</v>
      </c>
      <c r="K122" s="143"/>
      <c r="L122" s="29"/>
      <c r="M122" s="144" t="s">
        <v>1</v>
      </c>
      <c r="N122" s="145" t="s">
        <v>37</v>
      </c>
      <c r="O122" s="57"/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8" t="s">
        <v>97</v>
      </c>
      <c r="AT122" s="148" t="s">
        <v>99</v>
      </c>
      <c r="AU122" s="148" t="s">
        <v>76</v>
      </c>
      <c r="AY122" s="13" t="s">
        <v>98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101</v>
      </c>
      <c r="BK122" s="149">
        <f t="shared" si="9"/>
        <v>0</v>
      </c>
      <c r="BL122" s="13" t="s">
        <v>97</v>
      </c>
      <c r="BM122" s="148" t="s">
        <v>115</v>
      </c>
    </row>
    <row r="123" spans="1:65" s="2" customFormat="1" ht="27" customHeight="1" x14ac:dyDescent="0.2">
      <c r="A123" s="28"/>
      <c r="B123" s="135"/>
      <c r="C123" s="136" t="s">
        <v>116</v>
      </c>
      <c r="D123" s="136" t="s">
        <v>99</v>
      </c>
      <c r="E123" s="137" t="s">
        <v>116</v>
      </c>
      <c r="F123" s="138" t="s">
        <v>134</v>
      </c>
      <c r="G123" s="139" t="s">
        <v>108</v>
      </c>
      <c r="H123" s="140">
        <v>1</v>
      </c>
      <c r="I123" s="141"/>
      <c r="J123" s="142">
        <f t="shared" si="0"/>
        <v>0</v>
      </c>
      <c r="K123" s="143"/>
      <c r="L123" s="29"/>
      <c r="M123" s="144" t="s">
        <v>1</v>
      </c>
      <c r="N123" s="145" t="s">
        <v>37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97</v>
      </c>
      <c r="AT123" s="148" t="s">
        <v>99</v>
      </c>
      <c r="AU123" s="148" t="s">
        <v>76</v>
      </c>
      <c r="AY123" s="13" t="s">
        <v>98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101</v>
      </c>
      <c r="BK123" s="149">
        <f t="shared" si="9"/>
        <v>0</v>
      </c>
      <c r="BL123" s="13" t="s">
        <v>97</v>
      </c>
      <c r="BM123" s="148" t="s">
        <v>117</v>
      </c>
    </row>
    <row r="124" spans="1:65" s="2" customFormat="1" ht="27.75" customHeight="1" x14ac:dyDescent="0.2">
      <c r="A124" s="28"/>
      <c r="B124" s="135"/>
      <c r="C124" s="136" t="s">
        <v>118</v>
      </c>
      <c r="D124" s="136" t="s">
        <v>99</v>
      </c>
      <c r="E124" s="137" t="s">
        <v>118</v>
      </c>
      <c r="F124" s="138" t="s">
        <v>132</v>
      </c>
      <c r="G124" s="139" t="s">
        <v>108</v>
      </c>
      <c r="H124" s="140">
        <v>1</v>
      </c>
      <c r="I124" s="141"/>
      <c r="J124" s="142">
        <f t="shared" si="0"/>
        <v>0</v>
      </c>
      <c r="K124" s="143"/>
      <c r="L124" s="29"/>
      <c r="M124" s="144" t="s">
        <v>1</v>
      </c>
      <c r="N124" s="145" t="s">
        <v>37</v>
      </c>
      <c r="O124" s="57"/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48" t="s">
        <v>97</v>
      </c>
      <c r="AT124" s="148" t="s">
        <v>99</v>
      </c>
      <c r="AU124" s="148" t="s">
        <v>76</v>
      </c>
      <c r="AY124" s="13" t="s">
        <v>98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101</v>
      </c>
      <c r="BK124" s="149">
        <f t="shared" si="9"/>
        <v>0</v>
      </c>
      <c r="BL124" s="13" t="s">
        <v>97</v>
      </c>
      <c r="BM124" s="148" t="s">
        <v>119</v>
      </c>
    </row>
    <row r="125" spans="1:65" s="2" customFormat="1" ht="24.75" customHeight="1" x14ac:dyDescent="0.2">
      <c r="A125" s="28"/>
      <c r="B125" s="135"/>
      <c r="C125" s="136" t="s">
        <v>120</v>
      </c>
      <c r="D125" s="136" t="s">
        <v>99</v>
      </c>
      <c r="E125" s="137" t="s">
        <v>120</v>
      </c>
      <c r="F125" s="151" t="s">
        <v>133</v>
      </c>
      <c r="G125" s="139" t="s">
        <v>100</v>
      </c>
      <c r="H125" s="140">
        <v>1</v>
      </c>
      <c r="I125" s="141"/>
      <c r="J125" s="142">
        <f t="shared" si="0"/>
        <v>0</v>
      </c>
      <c r="K125" s="143"/>
      <c r="L125" s="29"/>
      <c r="M125" s="144" t="s">
        <v>1</v>
      </c>
      <c r="N125" s="145" t="s">
        <v>37</v>
      </c>
      <c r="O125" s="57"/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8" t="s">
        <v>97</v>
      </c>
      <c r="AT125" s="148" t="s">
        <v>99</v>
      </c>
      <c r="AU125" s="148" t="s">
        <v>76</v>
      </c>
      <c r="AY125" s="13" t="s">
        <v>98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101</v>
      </c>
      <c r="BK125" s="149">
        <f t="shared" si="9"/>
        <v>0</v>
      </c>
      <c r="BL125" s="13" t="s">
        <v>97</v>
      </c>
      <c r="BM125" s="148" t="s">
        <v>121</v>
      </c>
    </row>
    <row r="126" spans="1:65" s="2" customFormat="1" ht="6.9" customHeight="1" x14ac:dyDescent="0.2">
      <c r="A126" s="28"/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29"/>
      <c r="M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30" spans="6:7" x14ac:dyDescent="0.2">
      <c r="F130" s="1" t="s">
        <v>19</v>
      </c>
    </row>
    <row r="134" spans="6:7" x14ac:dyDescent="0.2">
      <c r="G134" s="1" t="s">
        <v>19</v>
      </c>
    </row>
  </sheetData>
  <autoFilter ref="C112:K125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Vyvolávací systém </vt:lpstr>
      <vt:lpstr>'Rekapitulácia stavby'!Názvy_tlače</vt:lpstr>
      <vt:lpstr>'Vyvolávací systém '!Názvy_tlače</vt:lpstr>
      <vt:lpstr>'Rekapitulácia stavby'!Oblasť_tlače</vt:lpstr>
      <vt:lpstr>'Vyvolávací systém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2021-12-17T07:40:40Z</dcterms:created>
  <dcterms:modified xsi:type="dcterms:W3CDTF">2021-12-21T12:07:50Z</dcterms:modified>
</cp:coreProperties>
</file>